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992" documentId="13_ncr:1_{272474FD-14FB-46C9-A5F4-03F9F094FDA0}" xr6:coauthVersionLast="47" xr6:coauthVersionMax="47" xr10:uidLastSave="{1FE0BDCA-DFE5-47AE-BB7D-1A89BDE3E0DB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7" l="1"/>
  <c r="K20" i="7"/>
  <c r="K21" i="7"/>
  <c r="I21" i="7"/>
  <c r="D15" i="6"/>
  <c r="C29" i="2"/>
  <c r="N80" i="8"/>
  <c r="N79" i="8"/>
  <c r="C25" i="9"/>
  <c r="K18" i="7" l="1"/>
  <c r="N78" i="8" l="1"/>
  <c r="C25" i="2"/>
  <c r="N77" i="8" l="1"/>
  <c r="N76" i="8" l="1"/>
  <c r="N75" i="8"/>
  <c r="N74" i="8" l="1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K17" i="7" l="1"/>
  <c r="L21" i="7" l="1"/>
  <c r="J21" i="7"/>
  <c r="K16" i="7"/>
  <c r="C36" i="2" l="1"/>
  <c r="J45" i="8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<sst xmlns="http://schemas.openxmlformats.org/spreadsheetml/2006/main" count="550" uniqueCount="236">
  <si>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</si>
  <si>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</si>
  <si>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</si>
  <si>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</si>
  <si>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</si>
  <si>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</si>
  <si>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</si>
  <si>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</si>
  <si>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</si>
  <si>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</si>
  <si>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</si>
  <si>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</si>
  <si>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</si>
  <si>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</si>
  <si>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</si>
  <si>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</si>
  <si>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</si>
  <si>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</si>
  <si>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</si>
  <si>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</si>
  <si>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</si>
  <si>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</si>
  <si>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</si>
  <si>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</si>
  <si>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</si>
  <si>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</si>
  <si>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</si>
  <si>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</si>
  <si>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</si>
  <si>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</si>
  <si>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</si>
  <si>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</si>
  <si>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</si>
  <si>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</si>
  <si>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</si>
  <si>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</si>
  <si>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</si>
  <si>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</si>
  <si>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</si>
  <si>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</si>
  <si>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</si>
  <si>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</si>
  <si>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</si>
  <si>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</si>
  <si>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</si>
  <si>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</si>
  <si>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</si>
  <si>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</si>
  <si>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</si>
  <si>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</si>
  <si>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</si>
  <si>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</si>
  <si>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</si>
  <si>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</si>
  <si>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</si>
  <si>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</si>
  <si>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</si>
  <si>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</si>
  <si>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</si>
  <si>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</si>
  <si>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</si>
  <si>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</si>
  <si>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</si>
  <si>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</si>
  <si>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</si>
  <si>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</si>
  <si>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</si>
  <si>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</si>
  <si>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</si>
  <si>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</si>
  <si>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</si>
  <si>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</si>
  <si>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</si>
  <si>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</si>
  <si>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</si>
  <si>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</si>
  <si>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</si>
  <si>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</si>
  <si>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</si>
  <si>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</si>
  <si>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</si>
  <si>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</si>
  <si>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</si>
  <si>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</si>
  <si>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</si>
  <si>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</si>
  <si>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</si>
  <si>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</si>
  <si>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</si>
  <si>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</si>
  <si>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</si>
  <si>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</si>
  <si>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</si>
  <si>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</si>
  <si>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</si>
  <si>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</si>
  <si>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</si>
  <si>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</si>
  <si>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</si>
  <si>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</si>
  <si>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</si>
  <si>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</si>
  <si>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</si>
  <si>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</si>
  <si>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</si>
  <si>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</si>
  <si>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</si>
  <si>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</si>
  <si>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</si>
  <si>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</si>
  <si>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</si>
  <si>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</si>
  <si>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</si>
  <si>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</si>
  <si>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</si>
  <si>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</si>
  <si>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>131-21122-4</t>
  </si>
  <si>
    <t xml:space="preserve">  </t>
  </si>
  <si>
    <t>28/01/2024</t>
  </si>
  <si>
    <t>26/01/2024</t>
  </si>
  <si>
    <t>130-07451-8</t>
  </si>
  <si>
    <t>15/12/2023</t>
  </si>
  <si>
    <t>31/01/2024</t>
  </si>
  <si>
    <t>19/01/2024</t>
  </si>
  <si>
    <t>15/01/2024</t>
  </si>
  <si>
    <t>Al 31 ENERO 2024</t>
  </si>
  <si>
    <t>DISPONIBILIDAD EN BANCO BALANCE CONCILIACION BANCARIA  AL 31 ENERO 2024</t>
  </si>
  <si>
    <t>TOTAL DISP.  EFECTIVO EN CAJA Y BANCO AL 31/01/2024</t>
  </si>
  <si>
    <t>al 31 ENERO 2024</t>
  </si>
  <si>
    <t>BALANCE FINAL MATERIAL GASTABLE AL 31/12/2023</t>
  </si>
  <si>
    <t>ENTRADAS MES DE ENERO 2024</t>
  </si>
  <si>
    <t>TOTAL DISPONIBILIDAD AL MES DE ENERO 2024</t>
  </si>
  <si>
    <t>SALIDAS MES ENERO 2024</t>
  </si>
  <si>
    <t>TOTAL DISPONIBILIDAD MATERIAL GASTABLE / SUMINISTROS AL 31 ENERO 2024</t>
  </si>
  <si>
    <t>AL 31 ENERO 2024</t>
  </si>
  <si>
    <t>SALIDA ENERO 2024 MATERIAL GASTABE DE OFICINA Y LIMPIEZA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</si>
  <si>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</si>
  <si>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</si>
  <si>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</si>
  <si>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</si>
  <si>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</si>
  <si>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</si>
  <si>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</si>
  <si>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</si>
  <si>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</si>
  <si>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</si>
  <si>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2.3.3.1.01</t>
  </si>
  <si>
    <t xml:space="preserve">UNIDAD </t>
  </si>
  <si>
    <t>DANIELA</t>
  </si>
  <si>
    <t>PAQUETE</t>
  </si>
  <si>
    <t>CRISTINA</t>
  </si>
  <si>
    <t>2.3.1.1.01</t>
  </si>
  <si>
    <t>CAJA</t>
  </si>
  <si>
    <t>2.3.9.1.01</t>
  </si>
  <si>
    <t>GALON</t>
  </si>
  <si>
    <t>2.3.3.2.01</t>
  </si>
  <si>
    <t>UNIDAD</t>
  </si>
  <si>
    <t>2.3.9.6.01</t>
  </si>
  <si>
    <t>Marrero</t>
  </si>
  <si>
    <t>RESMA</t>
  </si>
  <si>
    <t>CENTRO IMPRESION</t>
  </si>
  <si>
    <t>BRENY</t>
  </si>
  <si>
    <t>CAMILA</t>
  </si>
  <si>
    <t>LAURA</t>
  </si>
  <si>
    <t>16/01/2024</t>
  </si>
  <si>
    <t>18/01/2024</t>
  </si>
  <si>
    <t>MARIA</t>
  </si>
  <si>
    <t>PILAR</t>
  </si>
  <si>
    <t>24/01/2024</t>
  </si>
  <si>
    <t>25/01/2024</t>
  </si>
  <si>
    <t>OMAR</t>
  </si>
  <si>
    <t>30/01/2024</t>
  </si>
  <si>
    <t>Separador con Pestañas (5 Tab Color)</t>
  </si>
  <si>
    <t>Protector Hojas Carpetas</t>
  </si>
  <si>
    <t>(3) Vasos de papel No. 7</t>
  </si>
  <si>
    <t>(3) Vasos plasticos No. 10</t>
  </si>
  <si>
    <t>(2) Platos deschables No.9</t>
  </si>
  <si>
    <t>(3)Endulzante Splenda</t>
  </si>
  <si>
    <t>Cuchara plasticas</t>
  </si>
  <si>
    <t>(4) Te Genjibre y limon</t>
  </si>
  <si>
    <t>(2)Te manzanilla y anis</t>
  </si>
  <si>
    <t>Azucar Blanca</t>
  </si>
  <si>
    <t>(2)Azucar Blanca</t>
  </si>
  <si>
    <t>Azucar parda</t>
  </si>
  <si>
    <t xml:space="preserve">Alcohol Isopropilico </t>
  </si>
  <si>
    <t>Cloro</t>
  </si>
  <si>
    <t>(2) Cremora Lite</t>
  </si>
  <si>
    <t>(2) Detergente liquido pisos</t>
  </si>
  <si>
    <t>(2) paños e cocina 3/1</t>
  </si>
  <si>
    <t>(2) Esponja de fregar</t>
  </si>
  <si>
    <t>(4)Servilletas C-Fold</t>
  </si>
  <si>
    <t xml:space="preserve">Lavaplatos liquido </t>
  </si>
  <si>
    <t>Detergente en polvo</t>
  </si>
  <si>
    <t>(2) Suapes</t>
  </si>
  <si>
    <t>(3) Agendas 2024</t>
  </si>
  <si>
    <t>Pilas AAA paquete de 2/1</t>
  </si>
  <si>
    <t>Post-It Memo Tip 3x3</t>
  </si>
  <si>
    <t xml:space="preserve">(2)Papel Bond 81/2 X11 </t>
  </si>
  <si>
    <t>Carpetas vinyl 4"</t>
  </si>
  <si>
    <t>Carpetas vinyl 3"</t>
  </si>
  <si>
    <t>Felpas Negras Uniball Onyx Micro</t>
  </si>
  <si>
    <t xml:space="preserve">(2)Folder 8½ X 11 </t>
  </si>
  <si>
    <t>Folder 8½ X 13</t>
  </si>
  <si>
    <t>(2)Clips Billeteros 25mm</t>
  </si>
  <si>
    <t xml:space="preserve">(2)Clips Billeteros32mm </t>
  </si>
  <si>
    <t>Grapas standard</t>
  </si>
  <si>
    <t>Cera para contar</t>
  </si>
  <si>
    <t>Paper Clips 33mm</t>
  </si>
  <si>
    <t>Clips Billeteros 51mm</t>
  </si>
  <si>
    <t>Bandas (Gomitas)</t>
  </si>
  <si>
    <t>Liquid Paper Lapiz</t>
  </si>
  <si>
    <t>Felpas Azules Uniball Onyx Micro</t>
  </si>
  <si>
    <t>Sharpie negro</t>
  </si>
  <si>
    <t>Sobres Manila 81/2 X 11</t>
  </si>
  <si>
    <t>(2) café santo dmingo</t>
  </si>
  <si>
    <t>Paños de cocina</t>
  </si>
  <si>
    <t>Carpetas vinyl 2"</t>
  </si>
  <si>
    <t>Espiral para encuadernación 14mm</t>
  </si>
  <si>
    <t>Espiral para encuadernación 12mm</t>
  </si>
  <si>
    <t>(3) Servilletas</t>
  </si>
  <si>
    <t>Memoria USB16GB</t>
  </si>
  <si>
    <t>Tijeras</t>
  </si>
  <si>
    <t>(3) Fundas blancas cocina</t>
  </si>
  <si>
    <t>B1500000162</t>
  </si>
  <si>
    <t>INNOVA SOLUTION</t>
  </si>
  <si>
    <t>SERV. ASESORIA TECNICA EN PROYECTOS</t>
  </si>
  <si>
    <t>B1500000163</t>
  </si>
  <si>
    <t>29/02/2024</t>
  </si>
  <si>
    <t>B1500002200</t>
  </si>
  <si>
    <t xml:space="preserve">ALL OFFICE </t>
  </si>
  <si>
    <t>SERV. IMPRESION</t>
  </si>
  <si>
    <t>B1500002198</t>
  </si>
  <si>
    <t>101-82124-8</t>
  </si>
  <si>
    <t>B1500504584</t>
  </si>
  <si>
    <t>EDESUR</t>
  </si>
  <si>
    <t>ENERGIA ELECTRICA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</si>
</sst>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6" fillId="8" borderId="0" xfId="0" applyFont="1" applyFill="1" applyAlignment="1">
      <alignment vertical="center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/>
    </xf>
    <xf numFmtId="0" fontId="21" fillId="8" borderId="0" xfId="0" applyFont="1" applyFill="1" applyAlignment="1">
      <alignment horizontal="left" wrapText="1"/>
    </xf>
    <xf numFmtId="0" fontId="22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15" fillId="8" borderId="0" xfId="0" applyFont="1" applyFill="1" applyAlignment="1">
      <alignment horizontal="center"/>
    </xf>
    <xf numFmtId="43" fontId="24" fillId="9" borderId="7" xfId="0" applyNumberFormat="1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2314576</xdr:colOff>
      <xdr:row>2</xdr:row>
      <xdr:rowOff>63524</xdr:rowOff>
    </xdr:from>
    <xdr:to>
      <xdr:col>1</xdr:col>
      <xdr:colOff>3143250</xdr:colOff>
      <xdr:row>6</xdr:row>
      <xdr:rowOff>47625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4445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622934</xdr:colOff>
      <xdr:row>5</xdr:row>
      <xdr:rowOff>134779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/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50" t="s">
        <v>63</v>
      </c>
      <c r="C8" s="150"/>
    </row>
    <row r="9" spans="2:5" ht="15.75" x14ac:dyDescent="0.25">
      <c r="B9" s="151" t="s">
        <v>64</v>
      </c>
      <c r="C9" s="151"/>
    </row>
    <row r="10" spans="2:5" ht="15.75" x14ac:dyDescent="0.25">
      <c r="B10" s="151" t="s">
        <v>0</v>
      </c>
      <c r="C10" s="151"/>
      <c r="E10" s="3"/>
    </row>
    <row r="11" spans="2:5" hidden="1" x14ac:dyDescent="0.25">
      <c r="B11" s="153"/>
      <c r="C11" s="153"/>
      <c r="E11" s="3"/>
    </row>
    <row r="12" spans="2:5" ht="18.75" x14ac:dyDescent="0.25">
      <c r="B12" s="150" t="s">
        <v>1</v>
      </c>
      <c r="C12" s="150"/>
      <c r="E12" s="3"/>
    </row>
    <row r="13" spans="2:5" ht="18.75" x14ac:dyDescent="0.3">
      <c r="B13" s="151" t="s">
        <v>134</v>
      </c>
      <c r="C13" s="151"/>
      <c r="E13" s="2"/>
    </row>
    <row r="14" spans="2:5" x14ac:dyDescent="0.25">
      <c r="B14" s="152" t="s">
        <v>110</v>
      </c>
      <c r="C14" s="152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100763.8</v>
      </c>
    </row>
    <row r="20" spans="2:9" x14ac:dyDescent="0.25">
      <c r="B20" s="10" t="s">
        <v>46</v>
      </c>
      <c r="C20" s="75">
        <f>+'NOTA 2'!D29</f>
        <v>485811.85440000001</v>
      </c>
      <c r="D20" s="16"/>
    </row>
    <row r="21" spans="2:9" x14ac:dyDescent="0.25">
      <c r="B21" s="9" t="s">
        <v>4</v>
      </c>
      <c r="C21" s="17">
        <f>SUM(C19:C20)</f>
        <v>586575.6544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12300528.719999999</v>
      </c>
    </row>
    <row r="25" spans="2:9" x14ac:dyDescent="0.25">
      <c r="B25" s="11" t="s">
        <v>43</v>
      </c>
      <c r="C25" s="74">
        <f>+'NOTA 4'!D16</f>
        <v>542554.63</v>
      </c>
    </row>
    <row r="26" spans="2:9" x14ac:dyDescent="0.25">
      <c r="B26" s="12" t="s">
        <v>6</v>
      </c>
      <c r="C26" s="6">
        <f>SUM(C24:C25)</f>
        <v>12843083.35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'!N80</f>
        <v>176993.11666666664</v>
      </c>
      <c r="I29" s="5"/>
    </row>
    <row r="30" spans="2:9" x14ac:dyDescent="0.25">
      <c r="B30" s="9" t="s">
        <v>62</v>
      </c>
      <c r="C30" s="17">
        <f>SUM(C29)</f>
        <v>176993.11666666664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13606652.121066667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5'!K21</f>
        <v>413051.63</v>
      </c>
    </row>
    <row r="37" spans="2:3" x14ac:dyDescent="0.25">
      <c r="B37" s="14" t="s">
        <v>73</v>
      </c>
      <c r="C37" s="16">
        <f>SUM(C36)</f>
        <v>413051.63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13193600.491066666</v>
      </c>
    </row>
    <row r="45" spans="2:3" x14ac:dyDescent="0.25">
      <c r="B45" s="14" t="s">
        <v>11</v>
      </c>
      <c r="C45" s="16">
        <f>SUM(C44+0)</f>
        <v>13193600.491066666</v>
      </c>
    </row>
    <row r="47" spans="2:3" x14ac:dyDescent="0.25">
      <c r="B47" s="76" t="s">
        <v>12</v>
      </c>
      <c r="C47" s="77">
        <f>SUM(C37+C45)</f>
        <v>13606652.121066667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93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theme="9" tint="-0.499984740745262"/>
  </sheetPr>
  <dimension ref="B6:X41"/>
  <sheetViews>
    <sheetView showGridLines="0" zoomScale="70" zoomScaleNormal="70" workbookViewId="0">
      <selection activeCell="C20" sqref="C20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54" t="s">
        <v>0</v>
      </c>
      <c r="C9" s="154"/>
    </row>
    <row r="10" spans="2:24" ht="18.75" x14ac:dyDescent="0.3">
      <c r="B10" s="155" t="s">
        <v>53</v>
      </c>
      <c r="C10" s="155"/>
      <c r="I10" s="14"/>
    </row>
    <row r="11" spans="2:24" ht="18.75" x14ac:dyDescent="0.3">
      <c r="B11" s="155" t="s">
        <v>125</v>
      </c>
      <c r="C11" s="155"/>
    </row>
    <row r="12" spans="2:24" ht="18.75" x14ac:dyDescent="0.3">
      <c r="B12" s="155" t="s">
        <v>55</v>
      </c>
      <c r="C12" s="155"/>
    </row>
    <row r="13" spans="2:24" ht="18.75" x14ac:dyDescent="0.3">
      <c r="B13" s="156" t="s">
        <v>52</v>
      </c>
      <c r="C13" s="155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126</v>
      </c>
      <c r="C18" s="40">
        <v>100763.8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127</v>
      </c>
      <c r="C21" s="54">
        <f>SUM(C18:C20)</f>
        <v>100763.8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81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82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theme="9" tint="-0.499984740745262"/>
  </sheetPr>
  <dimension ref="B4:U42"/>
  <sheetViews>
    <sheetView showGridLines="0" zoomScale="80" zoomScaleNormal="80" workbookViewId="0">
      <selection activeCell="D16" sqref="D16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58" t="s">
        <v>0</v>
      </c>
      <c r="C7" s="158"/>
      <c r="D7" s="158"/>
    </row>
    <row r="8" spans="2:21" ht="18.75" x14ac:dyDescent="0.3">
      <c r="B8" s="155" t="s">
        <v>88</v>
      </c>
      <c r="C8" s="155"/>
      <c r="D8" s="155"/>
    </row>
    <row r="9" spans="2:21" ht="18.75" x14ac:dyDescent="0.3">
      <c r="B9" s="155" t="s">
        <v>128</v>
      </c>
      <c r="C9" s="155"/>
      <c r="D9" s="155"/>
    </row>
    <row r="10" spans="2:21" ht="18.75" x14ac:dyDescent="0.3">
      <c r="B10" s="155" t="s">
        <v>55</v>
      </c>
      <c r="C10" s="155"/>
      <c r="D10" s="155"/>
    </row>
    <row r="11" spans="2:21" ht="18.75" x14ac:dyDescent="0.3">
      <c r="B11" s="156" t="s">
        <v>70</v>
      </c>
      <c r="C11" s="155"/>
      <c r="D11" s="155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129</v>
      </c>
      <c r="C15" s="39"/>
      <c r="D15" s="58">
        <v>520242.64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79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130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131</v>
      </c>
      <c r="C21" s="42"/>
      <c r="D21" s="59">
        <f>+D15+C18</f>
        <v>520242.64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80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132</v>
      </c>
      <c r="C25" s="141">
        <f>+INVENTARIO!K70</f>
        <v>34430.785599999981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95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57" t="s">
        <v>133</v>
      </c>
      <c r="C29" s="157"/>
      <c r="D29" s="135">
        <f>+D21-C25</f>
        <v>485811.85440000001</v>
      </c>
      <c r="G29" s="29"/>
      <c r="H29" s="16"/>
      <c r="I29" s="29"/>
      <c r="J29" s="16"/>
      <c r="K29" s="16"/>
    </row>
    <row r="30" spans="2:11" ht="21" customHeight="1" x14ac:dyDescent="0.25">
      <c r="B30" s="157"/>
      <c r="C30" s="157"/>
      <c r="D30" s="135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81</v>
      </c>
      <c r="C38" s="61"/>
      <c r="G38" s="29"/>
      <c r="H38" s="29"/>
      <c r="I38" s="29"/>
      <c r="J38" s="16"/>
      <c r="K38" s="16"/>
    </row>
    <row r="39" spans="2:11" x14ac:dyDescent="0.25">
      <c r="B39" s="70" t="s">
        <v>82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theme="9" tint="-0.499984740745262"/>
    <pageSetUpPr fitToPage="1"/>
  </sheetPr>
  <dimension ref="A4:X97"/>
  <sheetViews>
    <sheetView topLeftCell="E11" zoomScaleNormal="100" workbookViewId="0">
      <selection activeCell="G1" sqref="G1:N86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62" t="s">
        <v>0</v>
      </c>
      <c r="H4" s="162"/>
      <c r="I4" s="162"/>
      <c r="J4" s="162"/>
      <c r="K4" s="162"/>
      <c r="L4" s="162"/>
      <c r="M4" s="14"/>
      <c r="N4" s="14"/>
      <c r="O4" s="14"/>
    </row>
    <row r="5" spans="7:15" x14ac:dyDescent="0.25">
      <c r="G5" s="152" t="s">
        <v>35</v>
      </c>
      <c r="H5" s="152"/>
      <c r="I5" s="152"/>
      <c r="J5" s="152"/>
      <c r="K5" s="152"/>
      <c r="L5" s="152"/>
    </row>
    <row r="6" spans="7:15" x14ac:dyDescent="0.25">
      <c r="G6" s="152" t="s">
        <v>134</v>
      </c>
      <c r="H6" s="152"/>
      <c r="I6" s="152"/>
      <c r="J6" s="152"/>
      <c r="K6" s="152"/>
      <c r="L6" s="152"/>
    </row>
    <row r="7" spans="7:15" x14ac:dyDescent="0.25">
      <c r="G7" s="163" t="s">
        <v>50</v>
      </c>
      <c r="H7" s="163"/>
      <c r="I7" s="163"/>
      <c r="J7" s="163"/>
      <c r="K7" s="163"/>
      <c r="L7" s="163"/>
      <c r="M7" s="133"/>
      <c r="N7" s="133"/>
    </row>
    <row r="10" spans="7:15" x14ac:dyDescent="0.25">
      <c r="I10" s="160" t="s">
        <v>114</v>
      </c>
      <c r="J10" s="161"/>
      <c r="K10" s="161"/>
      <c r="L10" s="161"/>
    </row>
    <row r="11" spans="7:15" x14ac:dyDescent="0.25">
      <c r="G11" s="159" t="s">
        <v>78</v>
      </c>
      <c r="H11" s="159"/>
      <c r="I11" s="78" t="s">
        <v>16</v>
      </c>
      <c r="J11" s="78" t="s">
        <v>15</v>
      </c>
      <c r="L11" s="78" t="s">
        <v>13</v>
      </c>
    </row>
    <row r="12" spans="7:15" x14ac:dyDescent="0.25">
      <c r="G12" s="159" t="s">
        <v>32</v>
      </c>
      <c r="H12" s="159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98</v>
      </c>
      <c r="K13" s="57"/>
      <c r="L13" s="61" t="s">
        <v>112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64" t="s">
        <v>14</v>
      </c>
      <c r="M19" s="165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52" t="s">
        <v>32</v>
      </c>
      <c r="I21" s="152"/>
      <c r="J21" s="152"/>
      <c r="K21" s="27">
        <v>404099.66</v>
      </c>
      <c r="L21" s="20" t="s">
        <v>90</v>
      </c>
      <c r="M21" s="20" t="s">
        <v>91</v>
      </c>
      <c r="N21" s="85"/>
    </row>
    <row r="22" spans="7:24" hidden="1" x14ac:dyDescent="0.25">
      <c r="G22" s="84"/>
      <c r="H22" s="152" t="s">
        <v>78</v>
      </c>
      <c r="I22" s="152"/>
      <c r="J22" s="152"/>
      <c r="K22" s="27">
        <v>191365.2</v>
      </c>
      <c r="L22" s="20">
        <v>43839</v>
      </c>
      <c r="M22" s="20" t="s">
        <v>92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67" t="s">
        <v>41</v>
      </c>
      <c r="H23" s="168"/>
      <c r="I23" s="168"/>
      <c r="J23" s="168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67" t="s">
        <v>39</v>
      </c>
      <c r="H24" s="168"/>
      <c r="I24" s="168"/>
      <c r="J24" s="168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67" t="s">
        <v>40</v>
      </c>
      <c r="H25" s="168"/>
      <c r="I25" s="168"/>
      <c r="J25" s="168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67" t="s">
        <v>42</v>
      </c>
      <c r="H26" s="168"/>
      <c r="I26" s="168"/>
      <c r="J26" s="168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96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94</v>
      </c>
      <c r="Q45" s="96" t="s">
        <v>97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100</v>
      </c>
      <c r="Q49" s="111" t="s">
        <v>99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4">
        <f>SUM(J70:J81)+SUM(L70:L81)</f>
        <v>581957.19999999995</v>
      </c>
      <c r="P69" t="s">
        <v>113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2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 t="shared" ref="N75:N80" si="10">SUM(J76:J86)+SUM(L76:L86)</f>
        <v>426847.82499999995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376876.8833333333</v>
      </c>
      <c r="P76" t="s">
        <v>115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1"/>
        <v>25404.434999999998</v>
      </c>
      <c r="N77" s="16">
        <f t="shared" si="10"/>
        <v>326905.94166666665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1"/>
        <v>25404.434999999998</v>
      </c>
      <c r="N78" s="16">
        <f t="shared" si="10"/>
        <v>276935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1"/>
        <v>25404.434999999998</v>
      </c>
      <c r="N79" s="16">
        <f t="shared" si="10"/>
        <v>226964.05833333332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1"/>
        <v>25404.434999999998</v>
      </c>
      <c r="N80" s="65">
        <f t="shared" si="10"/>
        <v>176993.11666666664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1"/>
        <v>25404.434999999998</v>
      </c>
      <c r="P81" s="5"/>
      <c r="Q81" s="64"/>
    </row>
    <row r="82" spans="7:17" x14ac:dyDescent="0.25">
      <c r="G82" s="22"/>
      <c r="H82" s="24"/>
      <c r="I82" s="70"/>
      <c r="J82" s="29"/>
      <c r="L82" s="16">
        <f t="shared" si="11"/>
        <v>25404.434999999998</v>
      </c>
      <c r="P82" s="5"/>
      <c r="Q82" s="64"/>
    </row>
    <row r="83" spans="7:17" x14ac:dyDescent="0.25">
      <c r="G83" s="22"/>
      <c r="H83" s="24"/>
      <c r="I83" s="70"/>
      <c r="J83" s="29"/>
      <c r="L83" s="16">
        <f t="shared" si="11"/>
        <v>25404.434999999998</v>
      </c>
      <c r="P83" s="5"/>
      <c r="Q83" s="64"/>
    </row>
    <row r="84" spans="7:17" x14ac:dyDescent="0.25">
      <c r="G84" s="22"/>
      <c r="H84" s="24"/>
      <c r="I84" s="70"/>
      <c r="J84" s="29"/>
      <c r="L84" s="16">
        <f t="shared" si="11"/>
        <v>25404.434999999998</v>
      </c>
      <c r="P84" s="5"/>
      <c r="Q84" s="64"/>
    </row>
    <row r="85" spans="7:17" x14ac:dyDescent="0.25">
      <c r="G85" s="22"/>
      <c r="H85" s="24"/>
      <c r="I85" s="70"/>
      <c r="J85" s="29"/>
      <c r="L85" s="16">
        <f t="shared" si="11"/>
        <v>25404.434999999998</v>
      </c>
      <c r="Q85" s="64"/>
    </row>
    <row r="86" spans="7:17" x14ac:dyDescent="0.25">
      <c r="G86" s="22"/>
      <c r="H86" s="24"/>
      <c r="I86" s="70"/>
      <c r="J86" s="29"/>
      <c r="L86" s="16">
        <f t="shared" si="11"/>
        <v>25404.434999999998</v>
      </c>
      <c r="Q86" s="64"/>
    </row>
    <row r="87" spans="7:17" x14ac:dyDescent="0.25">
      <c r="H87" s="71" t="s">
        <v>77</v>
      </c>
      <c r="I87" s="71"/>
      <c r="J87" s="71"/>
    </row>
    <row r="88" spans="7:17" x14ac:dyDescent="0.25">
      <c r="H88" s="166" t="s">
        <v>76</v>
      </c>
      <c r="I88" s="166"/>
      <c r="J88" s="166"/>
    </row>
    <row r="89" spans="7:17" x14ac:dyDescent="0.25">
      <c r="H89" s="70"/>
      <c r="I89" s="70"/>
      <c r="J89" s="70"/>
    </row>
    <row r="90" spans="7:17" x14ac:dyDescent="0.25">
      <c r="H90" s="70"/>
      <c r="I90" s="70"/>
      <c r="J90" s="70"/>
    </row>
    <row r="91" spans="7:17" x14ac:dyDescent="0.25">
      <c r="H91" s="70"/>
      <c r="I91" s="70"/>
      <c r="J91" s="70"/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5">
    <mergeCell ref="L19:M19"/>
    <mergeCell ref="H88:J88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theme="9" tint="-0.499984740745262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54" t="s">
        <v>0</v>
      </c>
      <c r="D5" s="154"/>
      <c r="E5" s="14"/>
      <c r="F5" s="14"/>
      <c r="G5" s="14"/>
      <c r="H5" s="14"/>
      <c r="I5" s="14"/>
      <c r="J5" s="14"/>
      <c r="K5" s="91"/>
    </row>
    <row r="6" spans="3:13" ht="18.75" x14ac:dyDescent="0.3">
      <c r="C6" s="155" t="s">
        <v>56</v>
      </c>
      <c r="D6" s="155"/>
      <c r="K6" s="68"/>
    </row>
    <row r="7" spans="3:13" ht="18.75" x14ac:dyDescent="0.3">
      <c r="C7" s="155" t="s">
        <v>125</v>
      </c>
      <c r="D7" s="155"/>
      <c r="K7" s="68"/>
    </row>
    <row r="8" spans="3:13" ht="18.75" x14ac:dyDescent="0.3">
      <c r="C8" s="156" t="s">
        <v>117</v>
      </c>
      <c r="D8" s="155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f>12843083.35-542554.63</f>
        <v>12300528.719999999</v>
      </c>
      <c r="L15" s="64"/>
      <c r="M15" s="16"/>
    </row>
    <row r="16" spans="3:13" ht="16.5" customHeight="1" x14ac:dyDescent="0.25">
      <c r="C16" s="55" t="s">
        <v>43</v>
      </c>
      <c r="D16" s="67">
        <v>542554.63</v>
      </c>
    </row>
    <row r="17" spans="3:13" ht="21.75" customHeight="1" thickBot="1" x14ac:dyDescent="0.4">
      <c r="C17" s="56" t="s">
        <v>6</v>
      </c>
      <c r="D17" s="104">
        <f>SUM(D15:D16)</f>
        <v>12843083.35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89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83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theme="9" tint="-0.499984740745262"/>
    <pageSetUpPr fitToPage="1"/>
  </sheetPr>
  <dimension ref="A1:P37"/>
  <sheetViews>
    <sheetView zoomScale="85" zoomScaleNormal="85" workbookViewId="0">
      <selection activeCell="G31" sqref="G31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70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06"/>
      <c r="N5" s="106"/>
      <c r="O5" s="106"/>
      <c r="P5" s="14"/>
    </row>
    <row r="6" spans="1:16" ht="15.75" x14ac:dyDescent="0.25">
      <c r="A6" s="105"/>
      <c r="B6" s="171" t="s">
        <v>57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05"/>
      <c r="N6" s="105"/>
      <c r="O6" s="105"/>
    </row>
    <row r="7" spans="1:16" ht="15.75" x14ac:dyDescent="0.25">
      <c r="A7" s="105"/>
      <c r="B7" s="170" t="s">
        <v>9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05"/>
      <c r="N7" s="105"/>
      <c r="O7" s="105"/>
    </row>
    <row r="8" spans="1:16" ht="15.75" x14ac:dyDescent="0.25">
      <c r="A8" s="105"/>
      <c r="B8" s="171" t="s">
        <v>125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05"/>
      <c r="N8" s="105"/>
      <c r="O8" s="105"/>
    </row>
    <row r="9" spans="1:16" ht="15.75" x14ac:dyDescent="0.25">
      <c r="A9" s="105"/>
      <c r="B9" s="171" t="s">
        <v>84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05"/>
      <c r="N9" s="105"/>
      <c r="O9" s="105"/>
    </row>
    <row r="10" spans="1:16" ht="15.75" customHeight="1" x14ac:dyDescent="0.25">
      <c r="A10" s="105"/>
      <c r="B10" s="169" t="s">
        <v>87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8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103</v>
      </c>
      <c r="E15" s="116" t="s">
        <v>68</v>
      </c>
      <c r="F15" s="116" t="s">
        <v>65</v>
      </c>
      <c r="G15" s="117" t="s">
        <v>101</v>
      </c>
      <c r="H15" s="117" t="s">
        <v>102</v>
      </c>
      <c r="I15" s="118" t="s">
        <v>109</v>
      </c>
      <c r="J15" s="118" t="s">
        <v>104</v>
      </c>
      <c r="K15" s="119" t="s">
        <v>105</v>
      </c>
      <c r="L15" s="119" t="s">
        <v>106</v>
      </c>
      <c r="M15" s="105"/>
      <c r="N15" s="105"/>
      <c r="O15" s="105"/>
    </row>
    <row r="16" spans="1:16" ht="15.75" x14ac:dyDescent="0.25">
      <c r="A16" s="105"/>
      <c r="B16" s="108">
        <v>1</v>
      </c>
      <c r="C16" s="129" t="s">
        <v>118</v>
      </c>
      <c r="D16" s="129" t="s">
        <v>118</v>
      </c>
      <c r="E16" s="131" t="s">
        <v>120</v>
      </c>
      <c r="F16" s="120" t="s">
        <v>223</v>
      </c>
      <c r="G16" s="142" t="s">
        <v>224</v>
      </c>
      <c r="H16" s="138" t="s">
        <v>225</v>
      </c>
      <c r="I16" s="136">
        <v>149860</v>
      </c>
      <c r="J16" s="136">
        <v>0</v>
      </c>
      <c r="K16" s="136">
        <f t="shared" ref="K16:K17" si="0">+I16</f>
        <v>149860</v>
      </c>
      <c r="L16" s="137" t="s">
        <v>111</v>
      </c>
      <c r="M16" s="105"/>
      <c r="N16" s="105"/>
      <c r="O16" s="105"/>
    </row>
    <row r="17" spans="1:15" ht="15.75" x14ac:dyDescent="0.25">
      <c r="A17" s="105"/>
      <c r="B17" s="108">
        <v>2</v>
      </c>
      <c r="C17" s="129" t="s">
        <v>171</v>
      </c>
      <c r="D17" s="129" t="s">
        <v>171</v>
      </c>
      <c r="E17" s="130" t="s">
        <v>120</v>
      </c>
      <c r="F17" s="120" t="s">
        <v>226</v>
      </c>
      <c r="G17" s="142" t="s">
        <v>224</v>
      </c>
      <c r="H17" s="138" t="s">
        <v>225</v>
      </c>
      <c r="I17" s="136">
        <v>149860</v>
      </c>
      <c r="J17" s="136">
        <v>0</v>
      </c>
      <c r="K17" s="136">
        <f t="shared" si="0"/>
        <v>149860</v>
      </c>
      <c r="L17" s="137" t="s">
        <v>111</v>
      </c>
      <c r="M17" s="105"/>
      <c r="N17" s="105"/>
      <c r="O17" s="105"/>
    </row>
    <row r="18" spans="1:15" ht="15.75" x14ac:dyDescent="0.25">
      <c r="A18" s="105"/>
      <c r="B18" s="108">
        <v>3</v>
      </c>
      <c r="C18" s="129" t="s">
        <v>122</v>
      </c>
      <c r="D18" s="129" t="s">
        <v>227</v>
      </c>
      <c r="E18" s="130" t="s">
        <v>116</v>
      </c>
      <c r="F18" s="120" t="s">
        <v>228</v>
      </c>
      <c r="G18" s="143" t="s">
        <v>229</v>
      </c>
      <c r="H18" s="107" t="s">
        <v>230</v>
      </c>
      <c r="I18" s="136">
        <v>25000</v>
      </c>
      <c r="J18" s="136">
        <v>0</v>
      </c>
      <c r="K18" s="136">
        <f>+I18</f>
        <v>25000</v>
      </c>
      <c r="L18" s="137" t="s">
        <v>111</v>
      </c>
      <c r="M18" s="105"/>
      <c r="N18" s="105"/>
      <c r="O18" s="105"/>
    </row>
    <row r="19" spans="1:15" ht="15.75" x14ac:dyDescent="0.25">
      <c r="A19" s="105"/>
      <c r="B19" s="108">
        <v>4</v>
      </c>
      <c r="C19" s="129" t="s">
        <v>122</v>
      </c>
      <c r="D19" s="129" t="s">
        <v>227</v>
      </c>
      <c r="E19" s="130" t="s">
        <v>116</v>
      </c>
      <c r="F19" s="120" t="s">
        <v>231</v>
      </c>
      <c r="G19" s="143" t="s">
        <v>229</v>
      </c>
      <c r="H19" s="107" t="s">
        <v>230</v>
      </c>
      <c r="I19" s="136">
        <v>25000</v>
      </c>
      <c r="J19" s="136">
        <v>0</v>
      </c>
      <c r="K19" s="136">
        <f>+I19</f>
        <v>25000</v>
      </c>
      <c r="L19" s="137" t="s">
        <v>111</v>
      </c>
      <c r="M19" s="105"/>
      <c r="N19" s="105"/>
      <c r="O19" s="105"/>
    </row>
    <row r="20" spans="1:15" ht="15.75" x14ac:dyDescent="0.25">
      <c r="A20" s="105"/>
      <c r="B20" s="108">
        <v>5</v>
      </c>
      <c r="C20" s="129" t="s">
        <v>121</v>
      </c>
      <c r="D20" s="129" t="s">
        <v>124</v>
      </c>
      <c r="E20" s="130" t="s">
        <v>232</v>
      </c>
      <c r="F20" s="120" t="s">
        <v>233</v>
      </c>
      <c r="G20" s="143" t="s">
        <v>234</v>
      </c>
      <c r="H20" s="107" t="s">
        <v>235</v>
      </c>
      <c r="I20" s="136">
        <v>63331.63</v>
      </c>
      <c r="J20" s="136">
        <v>0</v>
      </c>
      <c r="K20" s="136">
        <f>+I20</f>
        <v>63331.63</v>
      </c>
      <c r="L20" s="137" t="s">
        <v>111</v>
      </c>
      <c r="M20" s="105"/>
      <c r="N20" s="105"/>
      <c r="O20" s="105"/>
    </row>
    <row r="21" spans="1:15" s="149" customFormat="1" ht="16.5" thickBot="1" x14ac:dyDescent="0.3">
      <c r="A21" s="146"/>
      <c r="B21" s="146"/>
      <c r="C21" s="146"/>
      <c r="D21" s="146"/>
      <c r="E21" s="146"/>
      <c r="F21" s="146"/>
      <c r="G21" s="148"/>
      <c r="H21" s="148"/>
      <c r="I21" s="147">
        <f>SUM(I16:I20)</f>
        <v>413051.63</v>
      </c>
      <c r="J21" s="147">
        <f>SUM(J16:J17)</f>
        <v>0</v>
      </c>
      <c r="K21" s="147">
        <f>SUM(K16:K20)</f>
        <v>413051.63</v>
      </c>
      <c r="L21" s="147">
        <f>SUM(L16:L17)</f>
        <v>0</v>
      </c>
      <c r="M21" s="146"/>
      <c r="N21" s="146"/>
      <c r="O21" s="146"/>
    </row>
    <row r="22" spans="1:15" ht="17.25" thickTop="1" thickBot="1" x14ac:dyDescent="0.3">
      <c r="A22" s="105"/>
      <c r="B22" s="109"/>
      <c r="C22" s="109"/>
      <c r="D22" s="109"/>
      <c r="E22" s="109"/>
      <c r="F22" s="105"/>
      <c r="G22" s="107"/>
      <c r="H22" s="107"/>
      <c r="I22" s="108"/>
      <c r="J22" s="105"/>
      <c r="K22" s="108"/>
      <c r="L22" s="105"/>
      <c r="M22" s="105"/>
      <c r="N22" s="105"/>
      <c r="O22" s="105"/>
    </row>
    <row r="23" spans="1:15" ht="15.75" thickBot="1" x14ac:dyDescent="0.3">
      <c r="A23" s="113"/>
      <c r="B23" s="126" t="s">
        <v>107</v>
      </c>
      <c r="C23" s="127"/>
      <c r="D23" s="121"/>
      <c r="E23" s="122"/>
      <c r="F23" s="113"/>
      <c r="G23" s="113"/>
      <c r="H23" s="105"/>
      <c r="I23" s="108"/>
      <c r="J23" s="105"/>
      <c r="K23" s="108"/>
      <c r="L23" s="105"/>
      <c r="M23" s="105"/>
      <c r="N23" s="105"/>
      <c r="O23" s="105"/>
    </row>
    <row r="24" spans="1:15" ht="15.75" thickBot="1" x14ac:dyDescent="0.3">
      <c r="A24" s="113"/>
      <c r="B24" s="123" t="s">
        <v>108</v>
      </c>
      <c r="C24" s="124"/>
      <c r="D24" s="124"/>
      <c r="E24" s="125"/>
      <c r="F24" s="113"/>
      <c r="G24" s="113"/>
      <c r="H24" s="105"/>
      <c r="I24" s="108"/>
      <c r="J24" s="105"/>
      <c r="K24" s="108"/>
      <c r="L24" s="112"/>
      <c r="M24" s="105"/>
      <c r="N24" s="105"/>
      <c r="O24" s="105"/>
    </row>
    <row r="25" spans="1:15" x14ac:dyDescent="0.25">
      <c r="A25" s="113"/>
      <c r="B25" s="113"/>
      <c r="C25" s="113"/>
      <c r="D25" s="113"/>
      <c r="E25" s="113"/>
      <c r="F25" s="113"/>
      <c r="G25" s="113"/>
      <c r="H25" s="105"/>
      <c r="I25" s="108"/>
      <c r="J25" s="105"/>
      <c r="K25" s="108"/>
      <c r="L25" s="112"/>
      <c r="M25" s="105"/>
      <c r="N25" s="105"/>
      <c r="O25" s="105"/>
    </row>
    <row r="26" spans="1:15" x14ac:dyDescent="0.25">
      <c r="A26" s="113"/>
      <c r="B26" s="113"/>
      <c r="C26" s="113"/>
      <c r="D26" s="113"/>
      <c r="E26" s="113"/>
      <c r="F26" s="113"/>
      <c r="G26" s="113"/>
      <c r="H26" s="105"/>
      <c r="I26" s="108"/>
      <c r="J26" s="105"/>
      <c r="K26" s="108"/>
      <c r="L26" s="105"/>
      <c r="M26" s="105"/>
      <c r="N26" s="105"/>
      <c r="O26" s="105"/>
    </row>
    <row r="27" spans="1:15" x14ac:dyDescent="0.25">
      <c r="A27" s="113"/>
      <c r="B27" s="113"/>
      <c r="C27" s="113"/>
      <c r="D27" s="113"/>
      <c r="E27" s="113"/>
      <c r="F27" s="113"/>
      <c r="G27" s="113"/>
      <c r="H27" s="105"/>
      <c r="I27" s="108"/>
      <c r="J27" s="105"/>
      <c r="K27" s="108"/>
      <c r="L27" s="105"/>
      <c r="M27" s="105"/>
      <c r="N27" s="105"/>
      <c r="O27" s="105"/>
    </row>
    <row r="28" spans="1:15" x14ac:dyDescent="0.25">
      <c r="A28" s="113"/>
      <c r="B28" s="113"/>
      <c r="C28" s="113"/>
      <c r="D28" s="113"/>
      <c r="E28" s="113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x14ac:dyDescent="0.25">
      <c r="A29" s="113"/>
      <c r="B29" s="113"/>
      <c r="C29" s="113"/>
      <c r="D29" s="113"/>
      <c r="E29" s="139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39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39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39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39"/>
      <c r="F33" s="113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3"/>
      <c r="B34" s="113"/>
      <c r="C34" s="113"/>
      <c r="D34" s="113"/>
      <c r="E34" s="139"/>
      <c r="F34" s="140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x14ac:dyDescent="0.25">
      <c r="A35" s="113"/>
      <c r="B35" s="113"/>
      <c r="C35" s="113"/>
      <c r="D35" s="113"/>
      <c r="E35" s="113"/>
      <c r="F35" s="113"/>
      <c r="G35" s="113"/>
      <c r="H35" s="105"/>
      <c r="I35" s="108"/>
      <c r="J35" s="105"/>
      <c r="K35" s="108"/>
      <c r="L35" s="105"/>
      <c r="M35" s="105"/>
      <c r="N35" s="105"/>
      <c r="O35" s="105"/>
    </row>
    <row r="36" spans="1:15" x14ac:dyDescent="0.25">
      <c r="A36" s="114"/>
      <c r="B36" s="114"/>
      <c r="C36" s="114"/>
      <c r="D36" s="114"/>
      <c r="E36" s="114"/>
      <c r="F36" s="114"/>
      <c r="G36" s="114"/>
    </row>
    <row r="37" spans="1:15" x14ac:dyDescent="0.25">
      <c r="A37" s="114"/>
      <c r="B37" s="114"/>
      <c r="C37" s="114"/>
      <c r="D37" s="114"/>
      <c r="E37" s="114"/>
      <c r="F37" s="114"/>
      <c r="G37" s="114"/>
    </row>
  </sheetData>
  <mergeCells count="6"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theme="9" tint="-0.499984740745262"/>
  </sheetPr>
  <dimension ref="B5:N30"/>
  <sheetViews>
    <sheetView zoomScale="85" zoomScaleNormal="85" workbookViewId="0">
      <selection activeCell="H30" sqref="H30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58" t="s">
        <v>0</v>
      </c>
      <c r="C5" s="158"/>
      <c r="D5" s="158"/>
      <c r="E5" s="158"/>
      <c r="F5" s="158"/>
      <c r="G5" s="158"/>
      <c r="H5" s="32"/>
      <c r="I5" s="14"/>
      <c r="J5" s="14"/>
      <c r="K5" s="14"/>
      <c r="L5" s="14"/>
      <c r="M5" s="14"/>
      <c r="N5" s="14"/>
    </row>
    <row r="6" spans="2:14" ht="15.75" x14ac:dyDescent="0.25">
      <c r="B6" s="172" t="s">
        <v>57</v>
      </c>
      <c r="C6" s="172"/>
      <c r="D6" s="172"/>
      <c r="E6" s="172"/>
      <c r="F6" s="172"/>
      <c r="G6" s="172"/>
      <c r="H6" s="33"/>
    </row>
    <row r="7" spans="2:14" ht="15.75" x14ac:dyDescent="0.25">
      <c r="B7" s="158" t="s">
        <v>9</v>
      </c>
      <c r="C7" s="158"/>
      <c r="D7" s="158"/>
      <c r="E7" s="158"/>
      <c r="F7" s="158"/>
      <c r="G7" s="158"/>
      <c r="H7" s="33"/>
    </row>
    <row r="8" spans="2:14" ht="15.75" x14ac:dyDescent="0.25">
      <c r="B8" s="172" t="s">
        <v>134</v>
      </c>
      <c r="C8" s="172"/>
      <c r="D8" s="172"/>
      <c r="E8" s="172"/>
      <c r="F8" s="172"/>
      <c r="G8" s="172"/>
      <c r="H8" s="33"/>
    </row>
    <row r="9" spans="2:14" ht="15.75" x14ac:dyDescent="0.25">
      <c r="B9" s="172" t="s">
        <v>85</v>
      </c>
      <c r="C9" s="172"/>
      <c r="D9" s="172"/>
      <c r="E9" s="172"/>
      <c r="F9" s="172"/>
      <c r="G9" s="172"/>
      <c r="H9" s="33"/>
    </row>
    <row r="10" spans="2:14" ht="15.75" x14ac:dyDescent="0.25">
      <c r="B10" s="163" t="s">
        <v>86</v>
      </c>
      <c r="C10" s="163"/>
      <c r="D10" s="163"/>
      <c r="E10" s="163"/>
      <c r="F10" s="163"/>
      <c r="G10" s="163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81</v>
      </c>
      <c r="C28" s="70"/>
      <c r="D28" s="70"/>
      <c r="E28" s="70"/>
      <c r="F28" s="33"/>
    </row>
    <row r="29" spans="2:8" x14ac:dyDescent="0.25">
      <c r="B29" s="70" t="s">
        <v>82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theme="9" tint="-0.499984740745262"/>
    <pageSetUpPr fitToPage="1"/>
  </sheetPr>
  <dimension ref="A2:K71"/>
  <sheetViews>
    <sheetView topLeftCell="A35" workbookViewId="0">
      <selection activeCell="N58" sqref="N58"/>
    </sheetView>
  </sheetViews>
  <sheetFormatPr defaultRowHeight="15" x14ac:dyDescent="0.25"/>
  <cols>
    <col min="3" max="3" width="19.42578125" customWidth="1"/>
    <col min="4" max="4" width="19.28515625" customWidth="1"/>
    <col min="5" max="5" width="12.7109375" customWidth="1"/>
    <col min="6" max="6" width="16.5703125" customWidth="1"/>
    <col min="7" max="7" width="22" customWidth="1"/>
    <col min="8" max="8" width="9.28515625" bestFit="1" customWidth="1"/>
    <col min="9" max="9" width="11.140625" customWidth="1"/>
    <col min="10" max="10" width="9.5703125" bestFit="1" customWidth="1"/>
    <col min="11" max="11" width="10.5703125" bestFit="1" customWidth="1"/>
  </cols>
  <sheetData>
    <row r="2" spans="1:11" x14ac:dyDescent="0.25">
      <c r="E2" t="s">
        <v>135</v>
      </c>
    </row>
    <row r="3" spans="1:11" ht="30" x14ac:dyDescent="0.25">
      <c r="A3" s="144" t="s">
        <v>14</v>
      </c>
      <c r="B3" s="144" t="s">
        <v>136</v>
      </c>
      <c r="C3" s="144" t="s">
        <v>137</v>
      </c>
      <c r="D3" s="144" t="s">
        <v>138</v>
      </c>
      <c r="E3" s="144" t="s">
        <v>139</v>
      </c>
      <c r="F3" s="144" t="s">
        <v>140</v>
      </c>
      <c r="G3" s="145" t="s">
        <v>141</v>
      </c>
      <c r="H3" s="144" t="s">
        <v>142</v>
      </c>
      <c r="I3" s="145" t="s">
        <v>143</v>
      </c>
      <c r="J3" s="144" t="s">
        <v>144</v>
      </c>
      <c r="K3" s="144" t="s">
        <v>145</v>
      </c>
    </row>
    <row r="4" spans="1:11" x14ac:dyDescent="0.25">
      <c r="A4">
        <v>45383</v>
      </c>
      <c r="B4">
        <v>1016</v>
      </c>
      <c r="C4" t="s">
        <v>172</v>
      </c>
      <c r="D4" s="25" t="s">
        <v>146</v>
      </c>
      <c r="E4" s="25">
        <v>6</v>
      </c>
      <c r="F4" t="s">
        <v>147</v>
      </c>
      <c r="G4" t="s">
        <v>148</v>
      </c>
      <c r="H4" s="5">
        <v>28</v>
      </c>
      <c r="I4" s="5">
        <v>168</v>
      </c>
      <c r="J4" s="5">
        <v>30.24</v>
      </c>
      <c r="K4" s="5">
        <v>198.24</v>
      </c>
    </row>
    <row r="5" spans="1:11" x14ac:dyDescent="0.25">
      <c r="A5">
        <v>45383</v>
      </c>
      <c r="B5">
        <v>1017</v>
      </c>
      <c r="C5" t="s">
        <v>173</v>
      </c>
      <c r="D5" s="25" t="s">
        <v>146</v>
      </c>
      <c r="E5" s="25">
        <v>1</v>
      </c>
      <c r="F5" t="s">
        <v>147</v>
      </c>
      <c r="G5" t="s">
        <v>148</v>
      </c>
      <c r="H5" s="5">
        <v>130</v>
      </c>
      <c r="I5" s="5">
        <v>130</v>
      </c>
      <c r="J5" s="5">
        <v>23.4</v>
      </c>
      <c r="K5" s="5">
        <v>153.4</v>
      </c>
    </row>
    <row r="6" spans="1:11" x14ac:dyDescent="0.25">
      <c r="A6">
        <v>45383</v>
      </c>
      <c r="B6">
        <v>2174</v>
      </c>
      <c r="C6" t="s">
        <v>174</v>
      </c>
      <c r="D6" s="25" t="s">
        <v>146</v>
      </c>
      <c r="E6" s="25">
        <v>10</v>
      </c>
      <c r="F6" t="s">
        <v>149</v>
      </c>
      <c r="G6" t="s">
        <v>150</v>
      </c>
      <c r="H6" s="5">
        <v>90</v>
      </c>
      <c r="I6" s="5">
        <v>900</v>
      </c>
      <c r="J6" s="5">
        <v>162</v>
      </c>
      <c r="K6" s="5">
        <v>1062</v>
      </c>
    </row>
    <row r="7" spans="1:11" x14ac:dyDescent="0.25">
      <c r="A7">
        <v>45383</v>
      </c>
      <c r="B7">
        <v>2175</v>
      </c>
      <c r="C7" t="s">
        <v>175</v>
      </c>
      <c r="D7" s="25" t="s">
        <v>146</v>
      </c>
      <c r="E7" s="25">
        <v>6</v>
      </c>
      <c r="F7" t="s">
        <v>149</v>
      </c>
      <c r="G7" t="s">
        <v>150</v>
      </c>
      <c r="H7" s="5">
        <v>87</v>
      </c>
      <c r="I7" s="5">
        <v>522</v>
      </c>
      <c r="J7" s="5">
        <v>93.96</v>
      </c>
      <c r="K7" s="5">
        <v>615.96</v>
      </c>
    </row>
    <row r="8" spans="1:11" x14ac:dyDescent="0.25">
      <c r="A8">
        <v>45383</v>
      </c>
      <c r="B8">
        <v>2115</v>
      </c>
      <c r="C8" t="s">
        <v>176</v>
      </c>
      <c r="D8" s="25" t="s">
        <v>146</v>
      </c>
      <c r="E8" s="25">
        <v>2</v>
      </c>
      <c r="F8" t="s">
        <v>149</v>
      </c>
      <c r="G8" t="s">
        <v>150</v>
      </c>
      <c r="H8" s="5">
        <v>319</v>
      </c>
      <c r="I8" s="5">
        <v>638</v>
      </c>
      <c r="J8" s="5">
        <v>114.83999999999999</v>
      </c>
      <c r="K8" s="5">
        <v>752.84</v>
      </c>
    </row>
    <row r="9" spans="1:11" x14ac:dyDescent="0.25">
      <c r="A9">
        <v>45383</v>
      </c>
      <c r="B9">
        <v>2176</v>
      </c>
      <c r="C9" t="s">
        <v>177</v>
      </c>
      <c r="D9" s="25" t="s">
        <v>151</v>
      </c>
      <c r="E9" s="25">
        <v>1</v>
      </c>
      <c r="F9" t="s">
        <v>152</v>
      </c>
      <c r="G9" t="s">
        <v>150</v>
      </c>
      <c r="H9" s="5">
        <v>395</v>
      </c>
      <c r="I9" s="5">
        <v>395</v>
      </c>
      <c r="J9" s="5">
        <v>63.2</v>
      </c>
      <c r="K9" s="5">
        <v>458.2</v>
      </c>
    </row>
    <row r="10" spans="1:11" x14ac:dyDescent="0.25">
      <c r="A10">
        <v>45383</v>
      </c>
      <c r="B10">
        <v>2043</v>
      </c>
      <c r="C10" t="s">
        <v>178</v>
      </c>
      <c r="D10" s="25" t="s">
        <v>146</v>
      </c>
      <c r="E10" s="25">
        <v>1</v>
      </c>
      <c r="F10" t="s">
        <v>149</v>
      </c>
      <c r="G10" t="s">
        <v>150</v>
      </c>
      <c r="H10" s="5">
        <v>14.3</v>
      </c>
      <c r="I10" s="5">
        <v>14.3</v>
      </c>
      <c r="J10" s="5">
        <v>2.5739999999999998</v>
      </c>
      <c r="K10" s="5">
        <v>16.874000000000002</v>
      </c>
    </row>
    <row r="11" spans="1:11" x14ac:dyDescent="0.25">
      <c r="A11">
        <v>45383</v>
      </c>
      <c r="B11">
        <v>2165</v>
      </c>
      <c r="C11" t="s">
        <v>179</v>
      </c>
      <c r="D11" s="25" t="s">
        <v>151</v>
      </c>
      <c r="E11" s="25">
        <v>6</v>
      </c>
      <c r="F11" t="s">
        <v>147</v>
      </c>
      <c r="G11" t="s">
        <v>150</v>
      </c>
      <c r="H11" s="5">
        <v>120</v>
      </c>
      <c r="I11" s="5">
        <v>720</v>
      </c>
      <c r="J11" s="5">
        <v>129.6</v>
      </c>
      <c r="K11" s="5">
        <v>849.6</v>
      </c>
    </row>
    <row r="12" spans="1:11" x14ac:dyDescent="0.25">
      <c r="A12">
        <v>45383</v>
      </c>
      <c r="B12">
        <v>2098</v>
      </c>
      <c r="C12" t="s">
        <v>180</v>
      </c>
      <c r="D12" s="25" t="s">
        <v>151</v>
      </c>
      <c r="E12" s="25">
        <v>6</v>
      </c>
      <c r="F12" t="s">
        <v>147</v>
      </c>
      <c r="G12" t="s">
        <v>150</v>
      </c>
      <c r="H12" s="5">
        <v>110</v>
      </c>
      <c r="I12" s="5">
        <v>660</v>
      </c>
      <c r="J12" s="5">
        <v>118.8</v>
      </c>
      <c r="K12" s="5">
        <v>778.8</v>
      </c>
    </row>
    <row r="13" spans="1:11" x14ac:dyDescent="0.25">
      <c r="A13">
        <v>45383</v>
      </c>
      <c r="B13">
        <v>2017</v>
      </c>
      <c r="C13" t="s">
        <v>181</v>
      </c>
      <c r="D13" s="25" t="s">
        <v>151</v>
      </c>
      <c r="E13" s="25">
        <v>1</v>
      </c>
      <c r="F13" t="s">
        <v>147</v>
      </c>
      <c r="G13" t="s">
        <v>150</v>
      </c>
      <c r="H13" s="5">
        <v>170</v>
      </c>
      <c r="I13" s="5">
        <v>170</v>
      </c>
      <c r="J13" s="5">
        <v>27.2</v>
      </c>
      <c r="K13" s="5">
        <v>197.2</v>
      </c>
    </row>
    <row r="14" spans="1:11" x14ac:dyDescent="0.25">
      <c r="A14">
        <v>45383</v>
      </c>
      <c r="B14">
        <v>2101</v>
      </c>
      <c r="C14" t="s">
        <v>182</v>
      </c>
      <c r="D14" s="25" t="s">
        <v>151</v>
      </c>
      <c r="E14" s="25">
        <v>1</v>
      </c>
      <c r="F14" t="s">
        <v>147</v>
      </c>
      <c r="G14" t="s">
        <v>150</v>
      </c>
      <c r="H14" s="5">
        <v>167</v>
      </c>
      <c r="I14" s="5">
        <v>167</v>
      </c>
      <c r="J14" s="5">
        <v>26.72</v>
      </c>
      <c r="K14" s="5">
        <v>193.72</v>
      </c>
    </row>
    <row r="15" spans="1:11" x14ac:dyDescent="0.25">
      <c r="A15">
        <v>45383</v>
      </c>
      <c r="B15">
        <v>2018</v>
      </c>
      <c r="C15" t="s">
        <v>183</v>
      </c>
      <c r="D15" s="25" t="s">
        <v>151</v>
      </c>
      <c r="E15" s="25">
        <v>2</v>
      </c>
      <c r="F15" t="s">
        <v>147</v>
      </c>
      <c r="G15" t="s">
        <v>150</v>
      </c>
      <c r="H15" s="5">
        <v>141</v>
      </c>
      <c r="I15" s="5">
        <v>282</v>
      </c>
      <c r="J15" s="5">
        <v>45.12</v>
      </c>
      <c r="K15" s="5">
        <v>327.12</v>
      </c>
    </row>
    <row r="16" spans="1:11" x14ac:dyDescent="0.25">
      <c r="A16">
        <v>45383</v>
      </c>
      <c r="B16">
        <v>1161</v>
      </c>
      <c r="C16" t="s">
        <v>184</v>
      </c>
      <c r="D16" s="25" t="s">
        <v>153</v>
      </c>
      <c r="E16" s="25">
        <v>1</v>
      </c>
      <c r="F16" t="s">
        <v>154</v>
      </c>
      <c r="G16" t="s">
        <v>150</v>
      </c>
      <c r="H16" s="5">
        <v>868</v>
      </c>
      <c r="I16" s="5">
        <v>868</v>
      </c>
      <c r="J16" s="5">
        <v>0</v>
      </c>
      <c r="K16" s="5">
        <v>868</v>
      </c>
    </row>
    <row r="17" spans="1:11" x14ac:dyDescent="0.25">
      <c r="A17">
        <v>45383</v>
      </c>
      <c r="B17">
        <v>2034</v>
      </c>
      <c r="C17" t="s">
        <v>185</v>
      </c>
      <c r="D17" s="25" t="s">
        <v>153</v>
      </c>
      <c r="E17" s="25">
        <v>2</v>
      </c>
      <c r="F17" t="s">
        <v>154</v>
      </c>
      <c r="G17" t="s">
        <v>150</v>
      </c>
      <c r="H17" s="5">
        <v>80</v>
      </c>
      <c r="I17" s="5">
        <v>160</v>
      </c>
      <c r="J17" s="5">
        <v>28.799999999999997</v>
      </c>
      <c r="K17" s="5">
        <v>188.8</v>
      </c>
    </row>
    <row r="18" spans="1:11" x14ac:dyDescent="0.25">
      <c r="A18">
        <v>45383</v>
      </c>
      <c r="B18">
        <v>2103</v>
      </c>
      <c r="C18" t="s">
        <v>186</v>
      </c>
      <c r="D18" s="25" t="s">
        <v>146</v>
      </c>
      <c r="E18" s="25">
        <v>3</v>
      </c>
      <c r="F18" t="s">
        <v>151</v>
      </c>
      <c r="G18" t="s">
        <v>150</v>
      </c>
      <c r="H18" s="5">
        <v>319</v>
      </c>
      <c r="I18" s="5">
        <v>957</v>
      </c>
      <c r="J18" s="5">
        <v>172.26</v>
      </c>
      <c r="K18" s="5">
        <v>1129.26</v>
      </c>
    </row>
    <row r="19" spans="1:11" x14ac:dyDescent="0.25">
      <c r="A19">
        <v>45383</v>
      </c>
      <c r="B19">
        <v>2113</v>
      </c>
      <c r="C19" t="s">
        <v>187</v>
      </c>
      <c r="D19" s="25" t="s">
        <v>153</v>
      </c>
      <c r="E19" s="25">
        <v>2</v>
      </c>
      <c r="F19" t="s">
        <v>149</v>
      </c>
      <c r="G19" t="s">
        <v>150</v>
      </c>
      <c r="H19" s="5">
        <v>330</v>
      </c>
      <c r="I19" s="5">
        <v>660</v>
      </c>
      <c r="J19" s="5">
        <v>118.8</v>
      </c>
      <c r="K19" s="5">
        <v>778.8</v>
      </c>
    </row>
    <row r="20" spans="1:11" x14ac:dyDescent="0.25">
      <c r="A20">
        <v>45383</v>
      </c>
      <c r="B20">
        <v>2157</v>
      </c>
      <c r="C20" t="s">
        <v>188</v>
      </c>
      <c r="D20" s="25" t="s">
        <v>153</v>
      </c>
      <c r="E20" s="25">
        <v>1</v>
      </c>
      <c r="F20" t="s">
        <v>147</v>
      </c>
      <c r="G20" t="s">
        <v>150</v>
      </c>
      <c r="H20" s="5">
        <v>270</v>
      </c>
      <c r="I20" s="5">
        <v>270</v>
      </c>
      <c r="J20" s="5">
        <v>48.6</v>
      </c>
      <c r="K20" s="5">
        <v>318.60000000000002</v>
      </c>
    </row>
    <row r="21" spans="1:11" x14ac:dyDescent="0.25">
      <c r="A21">
        <v>45383</v>
      </c>
      <c r="B21">
        <v>2119</v>
      </c>
      <c r="C21" t="s">
        <v>189</v>
      </c>
      <c r="D21" s="25" t="s">
        <v>153</v>
      </c>
      <c r="E21" s="25">
        <v>2</v>
      </c>
      <c r="F21" t="s">
        <v>147</v>
      </c>
      <c r="G21" t="s">
        <v>150</v>
      </c>
      <c r="H21" s="5">
        <v>105</v>
      </c>
      <c r="I21" s="5">
        <v>210</v>
      </c>
      <c r="J21" s="5">
        <v>37.799999999999997</v>
      </c>
      <c r="K21" s="5">
        <v>247.8</v>
      </c>
    </row>
    <row r="22" spans="1:11" x14ac:dyDescent="0.25">
      <c r="A22">
        <v>45383</v>
      </c>
      <c r="B22">
        <v>2169</v>
      </c>
      <c r="C22" t="s">
        <v>190</v>
      </c>
      <c r="D22" s="25" t="s">
        <v>155</v>
      </c>
      <c r="E22" s="25">
        <v>10</v>
      </c>
      <c r="F22" t="s">
        <v>149</v>
      </c>
      <c r="G22" t="s">
        <v>150</v>
      </c>
      <c r="H22" s="5">
        <v>39.9</v>
      </c>
      <c r="I22" s="5">
        <v>399</v>
      </c>
      <c r="J22" s="5">
        <v>71.819999999999993</v>
      </c>
      <c r="K22" s="5">
        <v>470.82</v>
      </c>
    </row>
    <row r="23" spans="1:11" x14ac:dyDescent="0.25">
      <c r="A23">
        <v>45383</v>
      </c>
      <c r="B23">
        <v>2040</v>
      </c>
      <c r="C23" t="s">
        <v>191</v>
      </c>
      <c r="D23" s="25" t="s">
        <v>153</v>
      </c>
      <c r="E23" s="25">
        <v>2</v>
      </c>
      <c r="F23" t="s">
        <v>147</v>
      </c>
      <c r="G23" t="s">
        <v>150</v>
      </c>
      <c r="H23" s="5">
        <v>190</v>
      </c>
      <c r="I23" s="5">
        <v>380</v>
      </c>
      <c r="J23" s="5">
        <v>68.399999999999991</v>
      </c>
      <c r="K23" s="5">
        <v>448.4</v>
      </c>
    </row>
    <row r="24" spans="1:11" x14ac:dyDescent="0.25">
      <c r="A24">
        <v>45383</v>
      </c>
      <c r="B24">
        <v>2035</v>
      </c>
      <c r="C24" t="s">
        <v>192</v>
      </c>
      <c r="D24" s="25" t="s">
        <v>153</v>
      </c>
      <c r="E24" s="25">
        <v>1</v>
      </c>
      <c r="F24" t="s">
        <v>149</v>
      </c>
      <c r="G24" t="s">
        <v>150</v>
      </c>
      <c r="H24" s="5">
        <v>455</v>
      </c>
      <c r="I24" s="5">
        <v>455</v>
      </c>
      <c r="J24" s="5">
        <v>81.899999999999991</v>
      </c>
      <c r="K24" s="5">
        <v>536.9</v>
      </c>
    </row>
    <row r="25" spans="1:11" x14ac:dyDescent="0.25">
      <c r="A25">
        <v>45383</v>
      </c>
      <c r="B25">
        <v>2104</v>
      </c>
      <c r="C25" t="s">
        <v>193</v>
      </c>
      <c r="D25" s="25" t="s">
        <v>153</v>
      </c>
      <c r="E25" s="25">
        <v>1</v>
      </c>
      <c r="F25" t="s">
        <v>156</v>
      </c>
      <c r="G25" t="s">
        <v>150</v>
      </c>
      <c r="H25" s="5">
        <v>377</v>
      </c>
      <c r="I25" s="5">
        <v>377</v>
      </c>
      <c r="J25" s="5">
        <v>67.86</v>
      </c>
      <c r="K25" s="5">
        <v>444.86</v>
      </c>
    </row>
    <row r="26" spans="1:11" x14ac:dyDescent="0.25">
      <c r="A26">
        <v>45413</v>
      </c>
      <c r="B26">
        <v>2187</v>
      </c>
      <c r="C26" t="s">
        <v>194</v>
      </c>
      <c r="D26" s="25" t="s">
        <v>146</v>
      </c>
      <c r="E26" s="25">
        <v>14</v>
      </c>
      <c r="F26" t="s">
        <v>147</v>
      </c>
      <c r="G26" t="s">
        <v>150</v>
      </c>
      <c r="H26" s="5">
        <v>350</v>
      </c>
      <c r="I26" s="5">
        <v>4900</v>
      </c>
      <c r="J26" s="5">
        <v>882</v>
      </c>
      <c r="K26" s="5">
        <v>5782</v>
      </c>
    </row>
    <row r="27" spans="1:11" x14ac:dyDescent="0.25">
      <c r="A27">
        <v>45505</v>
      </c>
      <c r="B27">
        <v>1100</v>
      </c>
      <c r="C27" t="s">
        <v>195</v>
      </c>
      <c r="D27" s="25" t="s">
        <v>157</v>
      </c>
      <c r="E27" s="25">
        <v>1</v>
      </c>
      <c r="F27" t="s">
        <v>147</v>
      </c>
      <c r="G27" t="s">
        <v>150</v>
      </c>
      <c r="H27" s="5">
        <v>118</v>
      </c>
      <c r="I27" s="5">
        <v>118</v>
      </c>
      <c r="J27" s="5">
        <v>21.24</v>
      </c>
      <c r="K27" s="5">
        <v>139.24</v>
      </c>
    </row>
    <row r="28" spans="1:11" x14ac:dyDescent="0.25">
      <c r="A28">
        <v>45536</v>
      </c>
      <c r="B28">
        <v>1075</v>
      </c>
      <c r="C28" t="s">
        <v>196</v>
      </c>
      <c r="D28" s="25" t="s">
        <v>146</v>
      </c>
      <c r="E28" s="25">
        <v>1</v>
      </c>
      <c r="F28" t="s">
        <v>147</v>
      </c>
      <c r="G28" t="s">
        <v>158</v>
      </c>
      <c r="H28" s="5">
        <v>13.76</v>
      </c>
      <c r="I28" s="5">
        <v>13.76</v>
      </c>
      <c r="J28" s="5">
        <v>2.4767999999999999</v>
      </c>
      <c r="K28" s="5">
        <v>16.236799999999999</v>
      </c>
    </row>
    <row r="29" spans="1:11" x14ac:dyDescent="0.25">
      <c r="A29">
        <v>45566</v>
      </c>
      <c r="B29">
        <v>2062</v>
      </c>
      <c r="C29" t="s">
        <v>197</v>
      </c>
      <c r="D29" s="25" t="s">
        <v>146</v>
      </c>
      <c r="E29" s="25">
        <v>3</v>
      </c>
      <c r="F29" t="s">
        <v>159</v>
      </c>
      <c r="G29" t="s">
        <v>160</v>
      </c>
      <c r="H29" s="5">
        <v>320</v>
      </c>
      <c r="I29" s="5">
        <v>960</v>
      </c>
      <c r="J29" s="5">
        <v>172.79999999999998</v>
      </c>
      <c r="K29" s="5">
        <v>1132.8</v>
      </c>
    </row>
    <row r="30" spans="1:11" x14ac:dyDescent="0.25">
      <c r="A30">
        <v>45597</v>
      </c>
      <c r="B30">
        <v>2067</v>
      </c>
      <c r="C30" t="s">
        <v>173</v>
      </c>
      <c r="D30" s="25" t="s">
        <v>146</v>
      </c>
      <c r="E30" s="25">
        <v>1</v>
      </c>
      <c r="F30" t="s">
        <v>147</v>
      </c>
      <c r="G30" t="s">
        <v>161</v>
      </c>
      <c r="H30" s="5">
        <v>285</v>
      </c>
      <c r="I30" s="5">
        <v>285</v>
      </c>
      <c r="J30" s="5">
        <v>51.3</v>
      </c>
      <c r="K30" s="5">
        <v>336.3</v>
      </c>
    </row>
    <row r="31" spans="1:11" x14ac:dyDescent="0.25">
      <c r="A31">
        <v>45597</v>
      </c>
      <c r="B31">
        <v>2067</v>
      </c>
      <c r="C31" t="s">
        <v>173</v>
      </c>
      <c r="D31" s="25" t="s">
        <v>146</v>
      </c>
      <c r="E31" s="25">
        <v>1</v>
      </c>
      <c r="F31" t="s">
        <v>147</v>
      </c>
      <c r="G31" t="s">
        <v>162</v>
      </c>
      <c r="H31" s="5">
        <v>285</v>
      </c>
      <c r="I31" s="5">
        <v>285</v>
      </c>
      <c r="J31" s="5">
        <v>51.3</v>
      </c>
      <c r="K31" s="5">
        <v>336.3</v>
      </c>
    </row>
    <row r="32" spans="1:11" x14ac:dyDescent="0.25">
      <c r="A32">
        <v>45597</v>
      </c>
      <c r="B32">
        <v>1126</v>
      </c>
      <c r="C32" t="s">
        <v>198</v>
      </c>
      <c r="D32" s="25" t="s">
        <v>146</v>
      </c>
      <c r="E32" s="25">
        <v>1</v>
      </c>
      <c r="F32" t="s">
        <v>147</v>
      </c>
      <c r="G32" t="s">
        <v>163</v>
      </c>
      <c r="H32" s="5">
        <v>330.1</v>
      </c>
      <c r="I32" s="5">
        <v>330.1</v>
      </c>
      <c r="J32" s="5">
        <v>59.417999999999999</v>
      </c>
      <c r="K32" s="5">
        <v>389.51800000000003</v>
      </c>
    </row>
    <row r="33" spans="1:11" x14ac:dyDescent="0.25">
      <c r="A33">
        <v>45597</v>
      </c>
      <c r="B33">
        <v>1016</v>
      </c>
      <c r="C33" t="s">
        <v>172</v>
      </c>
      <c r="D33" s="25" t="s">
        <v>146</v>
      </c>
      <c r="E33" s="25">
        <v>1</v>
      </c>
      <c r="F33" t="s">
        <v>147</v>
      </c>
      <c r="G33" t="s">
        <v>163</v>
      </c>
      <c r="H33" s="5">
        <v>28</v>
      </c>
      <c r="I33" s="5">
        <v>28</v>
      </c>
      <c r="J33" s="5">
        <v>5.04</v>
      </c>
      <c r="K33" s="5">
        <v>33.04</v>
      </c>
    </row>
    <row r="34" spans="1:11" x14ac:dyDescent="0.25">
      <c r="A34" t="s">
        <v>164</v>
      </c>
      <c r="B34">
        <v>1125</v>
      </c>
      <c r="C34" t="s">
        <v>199</v>
      </c>
      <c r="D34" s="25" t="s">
        <v>146</v>
      </c>
      <c r="E34" s="25">
        <v>1</v>
      </c>
      <c r="F34" t="s">
        <v>147</v>
      </c>
      <c r="G34" t="s">
        <v>162</v>
      </c>
      <c r="H34" s="5">
        <v>288.14</v>
      </c>
      <c r="I34" s="5">
        <v>288.14</v>
      </c>
      <c r="J34" s="5">
        <v>51.865199999999994</v>
      </c>
      <c r="K34" s="5">
        <v>340.0052</v>
      </c>
    </row>
    <row r="35" spans="1:11" x14ac:dyDescent="0.25">
      <c r="A35" t="s">
        <v>164</v>
      </c>
      <c r="B35">
        <v>2067</v>
      </c>
      <c r="C35" t="s">
        <v>173</v>
      </c>
      <c r="D35" s="25" t="s">
        <v>146</v>
      </c>
      <c r="E35" s="25">
        <v>1</v>
      </c>
      <c r="F35" t="s">
        <v>147</v>
      </c>
      <c r="G35" t="s">
        <v>163</v>
      </c>
      <c r="H35" s="5">
        <v>285</v>
      </c>
      <c r="I35" s="5">
        <v>285</v>
      </c>
      <c r="J35" s="5">
        <v>51.3</v>
      </c>
      <c r="K35" s="5">
        <v>336.3</v>
      </c>
    </row>
    <row r="36" spans="1:11" x14ac:dyDescent="0.25">
      <c r="A36" t="s">
        <v>164</v>
      </c>
      <c r="B36">
        <v>1026</v>
      </c>
      <c r="C36" t="s">
        <v>200</v>
      </c>
      <c r="D36" s="25" t="s">
        <v>146</v>
      </c>
      <c r="E36" s="25">
        <v>2</v>
      </c>
      <c r="F36" t="s">
        <v>147</v>
      </c>
      <c r="G36" t="s">
        <v>163</v>
      </c>
      <c r="H36" s="5">
        <v>39</v>
      </c>
      <c r="I36" s="5">
        <v>78</v>
      </c>
      <c r="J36" s="5">
        <v>0</v>
      </c>
      <c r="K36" s="5">
        <v>78</v>
      </c>
    </row>
    <row r="37" spans="1:11" x14ac:dyDescent="0.25">
      <c r="A37" t="s">
        <v>164</v>
      </c>
      <c r="B37">
        <v>1125</v>
      </c>
      <c r="C37" t="s">
        <v>199</v>
      </c>
      <c r="D37" s="25" t="s">
        <v>146</v>
      </c>
      <c r="E37" s="25">
        <v>1</v>
      </c>
      <c r="F37" t="s">
        <v>147</v>
      </c>
      <c r="G37" t="s">
        <v>163</v>
      </c>
      <c r="H37" s="5">
        <v>288.14</v>
      </c>
      <c r="I37" s="5">
        <v>288.14</v>
      </c>
      <c r="J37" s="5">
        <v>51.865199999999994</v>
      </c>
      <c r="K37" s="5">
        <v>340.0052</v>
      </c>
    </row>
    <row r="38" spans="1:11" x14ac:dyDescent="0.25">
      <c r="A38" t="s">
        <v>164</v>
      </c>
      <c r="B38">
        <v>2074</v>
      </c>
      <c r="C38" t="s">
        <v>201</v>
      </c>
      <c r="D38" s="25" t="s">
        <v>146</v>
      </c>
      <c r="E38" s="25">
        <v>20</v>
      </c>
      <c r="F38" t="s">
        <v>147</v>
      </c>
      <c r="G38" t="s">
        <v>163</v>
      </c>
      <c r="H38" s="5">
        <v>4.8</v>
      </c>
      <c r="I38" s="5">
        <v>96</v>
      </c>
      <c r="J38" s="5">
        <v>17.28</v>
      </c>
      <c r="K38" s="5">
        <v>113.28</v>
      </c>
    </row>
    <row r="39" spans="1:11" x14ac:dyDescent="0.25">
      <c r="A39" t="s">
        <v>164</v>
      </c>
      <c r="B39">
        <v>1011</v>
      </c>
      <c r="C39" t="s">
        <v>202</v>
      </c>
      <c r="D39" s="25" t="s">
        <v>146</v>
      </c>
      <c r="E39" s="25">
        <v>29</v>
      </c>
      <c r="F39" t="s">
        <v>147</v>
      </c>
      <c r="G39" t="s">
        <v>163</v>
      </c>
      <c r="H39" s="5">
        <v>2.85</v>
      </c>
      <c r="I39" s="5">
        <v>82.65</v>
      </c>
      <c r="J39" s="5">
        <v>14.877000000000001</v>
      </c>
      <c r="K39" s="5">
        <v>97.527000000000001</v>
      </c>
    </row>
    <row r="40" spans="1:11" x14ac:dyDescent="0.25">
      <c r="A40" t="s">
        <v>164</v>
      </c>
      <c r="B40">
        <v>2065</v>
      </c>
      <c r="C40" t="s">
        <v>203</v>
      </c>
      <c r="D40" s="25" t="s">
        <v>146</v>
      </c>
      <c r="E40" s="25">
        <v>2</v>
      </c>
      <c r="F40" t="s">
        <v>152</v>
      </c>
      <c r="G40" t="s">
        <v>162</v>
      </c>
      <c r="H40" s="5">
        <v>45</v>
      </c>
      <c r="I40" s="5">
        <v>90</v>
      </c>
      <c r="J40" s="5">
        <v>16.2</v>
      </c>
      <c r="K40" s="5">
        <v>106.2</v>
      </c>
    </row>
    <row r="41" spans="1:11" x14ac:dyDescent="0.25">
      <c r="A41" t="s">
        <v>164</v>
      </c>
      <c r="B41">
        <v>2133</v>
      </c>
      <c r="C41" t="s">
        <v>204</v>
      </c>
      <c r="D41" s="25" t="s">
        <v>146</v>
      </c>
      <c r="E41" s="25">
        <v>1</v>
      </c>
      <c r="F41" t="s">
        <v>152</v>
      </c>
      <c r="G41" t="s">
        <v>162</v>
      </c>
      <c r="H41" s="5">
        <v>55</v>
      </c>
      <c r="I41" s="5">
        <v>55</v>
      </c>
      <c r="J41" s="5">
        <v>9.9</v>
      </c>
      <c r="K41" s="5">
        <v>64.900000000000006</v>
      </c>
    </row>
    <row r="42" spans="1:11" x14ac:dyDescent="0.25">
      <c r="A42" t="s">
        <v>164</v>
      </c>
      <c r="B42">
        <v>1043</v>
      </c>
      <c r="C42" t="s">
        <v>205</v>
      </c>
      <c r="D42" s="25" t="s">
        <v>146</v>
      </c>
      <c r="E42" s="25">
        <v>1</v>
      </c>
      <c r="F42" t="s">
        <v>152</v>
      </c>
      <c r="G42" t="s">
        <v>160</v>
      </c>
      <c r="H42" s="5">
        <v>40</v>
      </c>
      <c r="I42" s="5">
        <v>40</v>
      </c>
      <c r="J42" s="5">
        <v>7.1999999999999993</v>
      </c>
      <c r="K42" s="5">
        <v>47.2</v>
      </c>
    </row>
    <row r="43" spans="1:11" x14ac:dyDescent="0.25">
      <c r="A43" t="s">
        <v>164</v>
      </c>
      <c r="B43">
        <v>1076</v>
      </c>
      <c r="C43" t="s">
        <v>206</v>
      </c>
      <c r="D43" s="25" t="s">
        <v>146</v>
      </c>
      <c r="E43" s="25">
        <v>1</v>
      </c>
      <c r="F43" t="s">
        <v>156</v>
      </c>
      <c r="G43" t="s">
        <v>160</v>
      </c>
      <c r="H43" s="5">
        <v>37.130000000000003</v>
      </c>
      <c r="I43" s="5">
        <v>37.130000000000003</v>
      </c>
      <c r="J43" s="5">
        <v>6.6833999999999998</v>
      </c>
      <c r="K43" s="5">
        <v>43.813400000000001</v>
      </c>
    </row>
    <row r="44" spans="1:11" x14ac:dyDescent="0.25">
      <c r="A44" t="s">
        <v>164</v>
      </c>
      <c r="B44">
        <v>1068</v>
      </c>
      <c r="C44" t="s">
        <v>207</v>
      </c>
      <c r="D44" s="25" t="s">
        <v>146</v>
      </c>
      <c r="E44" s="25">
        <v>1</v>
      </c>
      <c r="F44" t="s">
        <v>152</v>
      </c>
      <c r="G44" t="s">
        <v>160</v>
      </c>
      <c r="H44" s="5">
        <v>14</v>
      </c>
      <c r="I44" s="5">
        <v>14</v>
      </c>
      <c r="J44" s="5">
        <v>2.52</v>
      </c>
      <c r="K44" s="5">
        <v>16.52</v>
      </c>
    </row>
    <row r="45" spans="1:11" x14ac:dyDescent="0.25">
      <c r="A45" t="s">
        <v>164</v>
      </c>
      <c r="B45">
        <v>1091</v>
      </c>
      <c r="C45" t="s">
        <v>208</v>
      </c>
      <c r="D45" s="25" t="s">
        <v>146</v>
      </c>
      <c r="E45" s="25">
        <v>1</v>
      </c>
      <c r="F45" t="s">
        <v>152</v>
      </c>
      <c r="G45" t="s">
        <v>160</v>
      </c>
      <c r="H45" s="5">
        <v>108</v>
      </c>
      <c r="I45" s="5">
        <v>108</v>
      </c>
      <c r="J45" s="5">
        <v>19.439999999999998</v>
      </c>
      <c r="K45" s="5">
        <v>127.44</v>
      </c>
    </row>
    <row r="46" spans="1:11" x14ac:dyDescent="0.25">
      <c r="A46" t="s">
        <v>164</v>
      </c>
      <c r="B46">
        <v>1057</v>
      </c>
      <c r="C46" t="s">
        <v>209</v>
      </c>
      <c r="D46" s="25" t="s">
        <v>146</v>
      </c>
      <c r="E46" s="25">
        <v>1</v>
      </c>
      <c r="F46" t="s">
        <v>152</v>
      </c>
      <c r="G46" t="s">
        <v>160</v>
      </c>
      <c r="H46" s="5">
        <v>35</v>
      </c>
      <c r="I46" s="5">
        <v>35</v>
      </c>
      <c r="J46" s="5">
        <v>6.3</v>
      </c>
      <c r="K46" s="5">
        <v>41.3</v>
      </c>
    </row>
    <row r="47" spans="1:11" x14ac:dyDescent="0.25">
      <c r="A47" t="s">
        <v>164</v>
      </c>
      <c r="B47">
        <v>2074</v>
      </c>
      <c r="C47" t="s">
        <v>201</v>
      </c>
      <c r="D47" s="25" t="s">
        <v>146</v>
      </c>
      <c r="E47" s="25">
        <v>6</v>
      </c>
      <c r="F47" t="s">
        <v>156</v>
      </c>
      <c r="G47" t="s">
        <v>163</v>
      </c>
      <c r="H47" s="5">
        <v>4.8</v>
      </c>
      <c r="I47" s="5">
        <v>28.799999999999997</v>
      </c>
      <c r="J47" s="5">
        <v>5.1839999999999993</v>
      </c>
      <c r="K47" s="5">
        <v>33.983999999999995</v>
      </c>
    </row>
    <row r="48" spans="1:11" x14ac:dyDescent="0.25">
      <c r="A48" t="s">
        <v>164</v>
      </c>
      <c r="B48">
        <v>1108</v>
      </c>
      <c r="C48" t="s">
        <v>210</v>
      </c>
      <c r="D48" s="25" t="s">
        <v>146</v>
      </c>
      <c r="E48" s="25">
        <v>1</v>
      </c>
      <c r="F48" t="s">
        <v>147</v>
      </c>
      <c r="G48" t="s">
        <v>163</v>
      </c>
      <c r="H48" s="5">
        <v>45</v>
      </c>
      <c r="I48" s="5">
        <v>45</v>
      </c>
      <c r="J48" s="5">
        <v>8.1</v>
      </c>
      <c r="K48" s="5">
        <v>53.1</v>
      </c>
    </row>
    <row r="49" spans="1:11" x14ac:dyDescent="0.25">
      <c r="A49" t="s">
        <v>164</v>
      </c>
      <c r="B49">
        <v>1025</v>
      </c>
      <c r="C49" t="s">
        <v>211</v>
      </c>
      <c r="D49" s="25" t="s">
        <v>146</v>
      </c>
      <c r="E49" s="25">
        <v>2</v>
      </c>
      <c r="F49" t="s">
        <v>147</v>
      </c>
      <c r="G49" t="s">
        <v>163</v>
      </c>
      <c r="H49" s="5">
        <v>39</v>
      </c>
      <c r="I49" s="5">
        <v>78</v>
      </c>
      <c r="J49" s="5">
        <v>0</v>
      </c>
      <c r="K49" s="5">
        <v>78</v>
      </c>
    </row>
    <row r="50" spans="1:11" x14ac:dyDescent="0.25">
      <c r="A50" t="s">
        <v>164</v>
      </c>
      <c r="B50">
        <v>1086</v>
      </c>
      <c r="C50" t="s">
        <v>212</v>
      </c>
      <c r="D50" s="25" t="s">
        <v>146</v>
      </c>
      <c r="E50" s="25">
        <v>1</v>
      </c>
      <c r="F50" t="s">
        <v>147</v>
      </c>
      <c r="G50" t="s">
        <v>163</v>
      </c>
      <c r="H50" s="5">
        <v>59</v>
      </c>
      <c r="I50" s="5">
        <v>59</v>
      </c>
      <c r="J50" s="5">
        <v>10.62</v>
      </c>
      <c r="K50" s="5">
        <v>69.62</v>
      </c>
    </row>
    <row r="51" spans="1:11" x14ac:dyDescent="0.25">
      <c r="A51" t="s">
        <v>164</v>
      </c>
      <c r="B51">
        <v>1021</v>
      </c>
      <c r="C51" t="s">
        <v>213</v>
      </c>
      <c r="D51" s="25" t="s">
        <v>146</v>
      </c>
      <c r="E51" s="25">
        <v>20</v>
      </c>
      <c r="F51" t="s">
        <v>147</v>
      </c>
      <c r="G51" t="s">
        <v>163</v>
      </c>
      <c r="H51" s="5">
        <v>2.1</v>
      </c>
      <c r="I51" s="5">
        <v>42</v>
      </c>
      <c r="J51" s="5">
        <v>7.56</v>
      </c>
      <c r="K51" s="5">
        <v>49.56</v>
      </c>
    </row>
    <row r="52" spans="1:11" x14ac:dyDescent="0.25">
      <c r="A52" t="s">
        <v>164</v>
      </c>
      <c r="B52">
        <v>2101</v>
      </c>
      <c r="C52" t="s">
        <v>182</v>
      </c>
      <c r="D52" s="25" t="s">
        <v>151</v>
      </c>
      <c r="E52" s="25">
        <v>2</v>
      </c>
      <c r="F52" t="s">
        <v>149</v>
      </c>
      <c r="G52" t="s">
        <v>150</v>
      </c>
      <c r="H52" s="5">
        <v>167</v>
      </c>
      <c r="I52" s="5">
        <v>334</v>
      </c>
      <c r="J52" s="5">
        <v>53.44</v>
      </c>
      <c r="K52" s="5">
        <v>387.44</v>
      </c>
    </row>
    <row r="53" spans="1:11" x14ac:dyDescent="0.25">
      <c r="A53" t="s">
        <v>164</v>
      </c>
      <c r="B53">
        <v>2018</v>
      </c>
      <c r="C53" t="s">
        <v>183</v>
      </c>
      <c r="D53" s="25" t="s">
        <v>151</v>
      </c>
      <c r="E53" s="25">
        <v>2</v>
      </c>
      <c r="F53" t="s">
        <v>149</v>
      </c>
      <c r="G53" t="s">
        <v>150</v>
      </c>
      <c r="H53" s="5">
        <v>141</v>
      </c>
      <c r="I53" s="5">
        <v>282</v>
      </c>
      <c r="J53" s="5">
        <v>45.12</v>
      </c>
      <c r="K53" s="5">
        <v>327.12</v>
      </c>
    </row>
    <row r="54" spans="1:11" x14ac:dyDescent="0.25">
      <c r="A54" t="s">
        <v>165</v>
      </c>
      <c r="B54">
        <v>2103</v>
      </c>
      <c r="C54" t="s">
        <v>186</v>
      </c>
      <c r="D54" s="25" t="s">
        <v>151</v>
      </c>
      <c r="E54" s="25">
        <v>2</v>
      </c>
      <c r="F54" t="s">
        <v>147</v>
      </c>
      <c r="G54" t="s">
        <v>150</v>
      </c>
      <c r="H54" s="5">
        <v>319</v>
      </c>
      <c r="I54" s="5">
        <v>638</v>
      </c>
      <c r="J54" s="5">
        <v>114.83999999999999</v>
      </c>
      <c r="K54" s="5">
        <v>752.84</v>
      </c>
    </row>
    <row r="55" spans="1:11" x14ac:dyDescent="0.25">
      <c r="A55" t="s">
        <v>165</v>
      </c>
      <c r="B55">
        <v>2139</v>
      </c>
      <c r="C55" t="s">
        <v>214</v>
      </c>
      <c r="D55" s="25" t="s">
        <v>151</v>
      </c>
      <c r="E55" s="25">
        <v>20</v>
      </c>
      <c r="F55" t="s">
        <v>147</v>
      </c>
      <c r="G55" t="s">
        <v>150</v>
      </c>
      <c r="H55" s="5">
        <v>258</v>
      </c>
      <c r="I55" s="5">
        <v>5160</v>
      </c>
      <c r="J55" s="5">
        <v>825.6</v>
      </c>
      <c r="K55" s="5">
        <v>5985.6</v>
      </c>
    </row>
    <row r="56" spans="1:11" x14ac:dyDescent="0.25">
      <c r="A56" t="s">
        <v>165</v>
      </c>
      <c r="B56">
        <v>2041</v>
      </c>
      <c r="C56" t="s">
        <v>215</v>
      </c>
      <c r="D56" s="25" t="s">
        <v>153</v>
      </c>
      <c r="E56" s="25">
        <v>1</v>
      </c>
      <c r="F56" t="s">
        <v>147</v>
      </c>
      <c r="G56" t="s">
        <v>166</v>
      </c>
      <c r="H56" s="5">
        <v>120</v>
      </c>
      <c r="I56" s="5">
        <v>120</v>
      </c>
      <c r="J56" s="5">
        <v>21.599999999999998</v>
      </c>
      <c r="K56" s="5">
        <v>141.6</v>
      </c>
    </row>
    <row r="57" spans="1:11" x14ac:dyDescent="0.25">
      <c r="A57" t="s">
        <v>165</v>
      </c>
      <c r="B57">
        <v>1124</v>
      </c>
      <c r="C57" t="s">
        <v>216</v>
      </c>
      <c r="D57" s="25" t="s">
        <v>146</v>
      </c>
      <c r="E57" s="25">
        <v>1</v>
      </c>
      <c r="F57" t="s">
        <v>147</v>
      </c>
      <c r="G57" t="s">
        <v>161</v>
      </c>
      <c r="H57" s="5">
        <v>195</v>
      </c>
      <c r="I57" s="5">
        <v>195</v>
      </c>
      <c r="J57" s="5">
        <v>35.1</v>
      </c>
      <c r="K57" s="5">
        <v>230.1</v>
      </c>
    </row>
    <row r="58" spans="1:11" x14ac:dyDescent="0.25">
      <c r="A58" t="s">
        <v>165</v>
      </c>
      <c r="B58">
        <v>2067</v>
      </c>
      <c r="C58" t="s">
        <v>173</v>
      </c>
      <c r="D58" s="25" t="s">
        <v>146</v>
      </c>
      <c r="E58" s="25">
        <v>1</v>
      </c>
      <c r="F58" t="s">
        <v>149</v>
      </c>
      <c r="G58" t="s">
        <v>167</v>
      </c>
      <c r="H58" s="5">
        <v>285</v>
      </c>
      <c r="I58" s="5">
        <v>285</v>
      </c>
      <c r="J58" s="5">
        <v>51.3</v>
      </c>
      <c r="K58" s="5">
        <v>336.3</v>
      </c>
    </row>
    <row r="59" spans="1:11" x14ac:dyDescent="0.25">
      <c r="A59" t="s">
        <v>123</v>
      </c>
      <c r="B59">
        <v>1130</v>
      </c>
      <c r="C59" t="s">
        <v>217</v>
      </c>
      <c r="D59" s="25" t="s">
        <v>146</v>
      </c>
      <c r="E59" s="25">
        <v>22</v>
      </c>
      <c r="F59" t="s">
        <v>147</v>
      </c>
      <c r="G59" t="s">
        <v>160</v>
      </c>
      <c r="H59" s="5">
        <v>10.15</v>
      </c>
      <c r="I59" s="5">
        <v>223.3</v>
      </c>
      <c r="J59" s="5">
        <v>40.194000000000003</v>
      </c>
      <c r="K59" s="5">
        <v>263.49400000000003</v>
      </c>
    </row>
    <row r="60" spans="1:11" x14ac:dyDescent="0.25">
      <c r="A60" t="s">
        <v>123</v>
      </c>
      <c r="B60">
        <v>1129</v>
      </c>
      <c r="C60" t="s">
        <v>218</v>
      </c>
      <c r="D60" s="25" t="s">
        <v>146</v>
      </c>
      <c r="E60" s="25">
        <v>22</v>
      </c>
      <c r="F60" t="s">
        <v>147</v>
      </c>
      <c r="G60" t="s">
        <v>160</v>
      </c>
      <c r="H60" s="5">
        <v>9.65</v>
      </c>
      <c r="I60" s="5">
        <v>212.3</v>
      </c>
      <c r="J60" s="5">
        <v>38.213999999999999</v>
      </c>
      <c r="K60" s="5">
        <v>250.51400000000001</v>
      </c>
    </row>
    <row r="61" spans="1:11" x14ac:dyDescent="0.25">
      <c r="A61" t="s">
        <v>123</v>
      </c>
      <c r="B61">
        <v>2074</v>
      </c>
      <c r="C61" t="s">
        <v>201</v>
      </c>
      <c r="D61" s="25" t="s">
        <v>146</v>
      </c>
      <c r="E61" s="25">
        <v>20</v>
      </c>
      <c r="F61" t="s">
        <v>147</v>
      </c>
      <c r="G61" t="s">
        <v>163</v>
      </c>
      <c r="H61" s="5">
        <v>4.8</v>
      </c>
      <c r="I61" s="5">
        <v>96</v>
      </c>
      <c r="J61" s="5">
        <v>17.28</v>
      </c>
      <c r="K61" s="5">
        <v>113.28</v>
      </c>
    </row>
    <row r="62" spans="1:11" x14ac:dyDescent="0.25">
      <c r="A62" t="s">
        <v>168</v>
      </c>
      <c r="B62">
        <v>2074</v>
      </c>
      <c r="C62" t="s">
        <v>201</v>
      </c>
      <c r="D62" s="25" t="s">
        <v>146</v>
      </c>
      <c r="E62" s="25">
        <v>17</v>
      </c>
      <c r="F62" t="s">
        <v>147</v>
      </c>
      <c r="G62" t="s">
        <v>160</v>
      </c>
      <c r="H62" s="5">
        <v>4.8</v>
      </c>
      <c r="I62" s="5">
        <v>81.599999999999994</v>
      </c>
      <c r="J62" s="5">
        <v>14.687999999999999</v>
      </c>
      <c r="K62" s="5">
        <v>96.287999999999997</v>
      </c>
    </row>
    <row r="63" spans="1:11" x14ac:dyDescent="0.25">
      <c r="A63" t="s">
        <v>169</v>
      </c>
      <c r="B63">
        <v>2144</v>
      </c>
      <c r="C63" t="s">
        <v>219</v>
      </c>
      <c r="D63" s="25" t="s">
        <v>155</v>
      </c>
      <c r="E63" s="25">
        <v>1</v>
      </c>
      <c r="F63" t="s">
        <v>149</v>
      </c>
      <c r="G63" t="s">
        <v>166</v>
      </c>
      <c r="H63" s="5">
        <v>115</v>
      </c>
      <c r="I63" s="5">
        <v>115</v>
      </c>
      <c r="J63" s="5">
        <v>20.7</v>
      </c>
      <c r="K63" s="5">
        <v>135.69999999999999</v>
      </c>
    </row>
    <row r="64" spans="1:11" x14ac:dyDescent="0.25">
      <c r="A64" t="s">
        <v>169</v>
      </c>
      <c r="B64">
        <v>2169</v>
      </c>
      <c r="C64" t="s">
        <v>190</v>
      </c>
      <c r="D64" s="25" t="s">
        <v>155</v>
      </c>
      <c r="E64" s="25">
        <v>14</v>
      </c>
      <c r="F64" t="s">
        <v>149</v>
      </c>
      <c r="G64" t="s">
        <v>166</v>
      </c>
      <c r="H64" s="5">
        <v>39.9</v>
      </c>
      <c r="I64" s="5">
        <v>558.6</v>
      </c>
      <c r="J64" s="5">
        <v>100.548</v>
      </c>
      <c r="K64" s="5">
        <v>659.14800000000002</v>
      </c>
    </row>
    <row r="65" spans="1:11" x14ac:dyDescent="0.25">
      <c r="A65" t="s">
        <v>119</v>
      </c>
      <c r="B65">
        <v>1126</v>
      </c>
      <c r="C65" t="s">
        <v>198</v>
      </c>
      <c r="D65" s="25" t="s">
        <v>146</v>
      </c>
      <c r="E65" s="25">
        <v>1</v>
      </c>
      <c r="F65" t="s">
        <v>147</v>
      </c>
      <c r="G65" t="s">
        <v>158</v>
      </c>
      <c r="H65" s="5">
        <v>330.1</v>
      </c>
      <c r="I65" s="5">
        <v>330.1</v>
      </c>
      <c r="J65" s="5">
        <v>59.417999999999999</v>
      </c>
      <c r="K65" s="5">
        <v>389.51800000000003</v>
      </c>
    </row>
    <row r="66" spans="1:11" x14ac:dyDescent="0.25">
      <c r="A66" t="s">
        <v>119</v>
      </c>
      <c r="B66">
        <v>1070</v>
      </c>
      <c r="C66" t="s">
        <v>220</v>
      </c>
      <c r="D66" s="25" t="s">
        <v>146</v>
      </c>
      <c r="E66" s="25">
        <v>1</v>
      </c>
      <c r="F66" t="s">
        <v>147</v>
      </c>
      <c r="G66" t="s">
        <v>170</v>
      </c>
      <c r="H66" s="5">
        <v>395</v>
      </c>
      <c r="I66" s="5">
        <v>395</v>
      </c>
      <c r="J66" s="5">
        <v>71.099999999999994</v>
      </c>
      <c r="K66" s="5">
        <v>466.1</v>
      </c>
    </row>
    <row r="67" spans="1:11" x14ac:dyDescent="0.25">
      <c r="A67" t="s">
        <v>171</v>
      </c>
      <c r="B67">
        <v>2062</v>
      </c>
      <c r="C67" t="s">
        <v>197</v>
      </c>
      <c r="D67" s="25" t="s">
        <v>146</v>
      </c>
      <c r="E67" s="25">
        <v>6</v>
      </c>
      <c r="F67" t="s">
        <v>159</v>
      </c>
      <c r="G67" t="s">
        <v>160</v>
      </c>
      <c r="H67" s="5">
        <v>320</v>
      </c>
      <c r="I67" s="5">
        <v>1920</v>
      </c>
      <c r="J67" s="5">
        <v>345.59999999999997</v>
      </c>
      <c r="K67" s="5">
        <v>2265.6</v>
      </c>
    </row>
    <row r="68" spans="1:11" x14ac:dyDescent="0.25">
      <c r="A68" t="s">
        <v>171</v>
      </c>
      <c r="B68">
        <v>1112</v>
      </c>
      <c r="C68" t="s">
        <v>221</v>
      </c>
      <c r="D68" s="25" t="s">
        <v>146</v>
      </c>
      <c r="E68" s="25">
        <v>1</v>
      </c>
      <c r="F68" t="s">
        <v>147</v>
      </c>
      <c r="G68" t="s">
        <v>161</v>
      </c>
      <c r="H68" s="5">
        <v>42</v>
      </c>
      <c r="I68" s="5">
        <v>42</v>
      </c>
      <c r="J68" s="5">
        <v>7.56</v>
      </c>
      <c r="K68" s="5">
        <v>49.56</v>
      </c>
    </row>
    <row r="69" spans="1:11" x14ac:dyDescent="0.25">
      <c r="A69" t="s">
        <v>171</v>
      </c>
      <c r="B69">
        <v>2143</v>
      </c>
      <c r="C69" t="s">
        <v>222</v>
      </c>
      <c r="D69" s="25" t="s">
        <v>146</v>
      </c>
      <c r="E69" s="25">
        <v>5</v>
      </c>
      <c r="F69" t="s">
        <v>149</v>
      </c>
      <c r="G69" t="s">
        <v>150</v>
      </c>
      <c r="H69" s="5">
        <v>58</v>
      </c>
      <c r="I69" s="5">
        <v>290</v>
      </c>
      <c r="J69" s="5">
        <v>52.199999999999996</v>
      </c>
      <c r="K69" s="5">
        <v>342.2</v>
      </c>
    </row>
    <row r="70" spans="1:11" x14ac:dyDescent="0.25">
      <c r="H70" s="5"/>
      <c r="I70" s="5"/>
      <c r="J70" s="132">
        <v>4980.8656000000019</v>
      </c>
      <c r="K70" s="132">
        <v>34430.785599999981</v>
      </c>
    </row>
    <row r="71" spans="1:11" x14ac:dyDescent="0.25">
      <c r="H71" s="5"/>
      <c r="I71" s="5"/>
      <c r="J71" s="5"/>
      <c r="K71" s="5"/>
    </row>
  </sheetData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2024-02-13T16:30:41Z</cp:lastPrinted>
  <dcterms:created xsi:type="dcterms:W3CDTF">2018-04-17T18:57:16Z</dcterms:created>
  <dcterms:modified xsi:type="dcterms:W3CDTF">2024-02-14T13:13:36Z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